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065" yWindow="405" windowWidth="17040" windowHeight="10035"/>
  </bookViews>
  <sheets>
    <sheet name="시행문" sheetId="9" r:id="rId1"/>
    <sheet name="사용내역" sheetId="6" r:id="rId2"/>
    <sheet name="배정및 추천내역" sheetId="10" r:id="rId3"/>
    <sheet name="원재료 매입내역" sheetId="7" r:id="rId4"/>
    <sheet name="월별 원재료 사용현황" sheetId="3" r:id="rId5"/>
    <sheet name="품목별 제품 판매집계표" sheetId="4" r:id="rId6"/>
  </sheets>
  <definedNames>
    <definedName name="_xlnm._FilterDatabase" localSheetId="2" hidden="1">'배정및 추천내역'!$A$3:$J$35</definedName>
    <definedName name="OLE_LINK1" localSheetId="4">'월별 원재료 사용현황'!#REF!</definedName>
  </definedNames>
  <calcPr calcId="145621"/>
</workbook>
</file>

<file path=xl/calcChain.xml><?xml version="1.0" encoding="utf-8"?>
<calcChain xmlns="http://schemas.openxmlformats.org/spreadsheetml/2006/main">
  <c r="C45" i="6" l="1"/>
  <c r="I25" i="10"/>
  <c r="I23" i="10"/>
  <c r="I21" i="10"/>
  <c r="I19" i="10"/>
  <c r="I18" i="10"/>
  <c r="E5" i="4" l="1"/>
  <c r="E6" i="4"/>
  <c r="E7" i="4"/>
  <c r="E8" i="4"/>
  <c r="E9" i="4"/>
  <c r="E10" i="4"/>
  <c r="E4" i="4"/>
  <c r="G5" i="4" l="1"/>
  <c r="G6" i="4"/>
  <c r="G7" i="4"/>
  <c r="G8" i="4"/>
  <c r="G9" i="4"/>
  <c r="G10" i="4"/>
  <c r="G4" i="4"/>
  <c r="C16" i="3" l="1"/>
  <c r="D16" i="3"/>
  <c r="C17" i="3"/>
  <c r="D17" i="3"/>
  <c r="C16" i="7"/>
  <c r="D16" i="7"/>
  <c r="C17" i="7"/>
  <c r="D17" i="7"/>
  <c r="J26" i="10" l="1"/>
  <c r="J27" i="10"/>
  <c r="J28" i="10"/>
  <c r="J29" i="10"/>
  <c r="J30" i="10"/>
  <c r="J31" i="10"/>
  <c r="J32" i="10"/>
  <c r="J33" i="10"/>
  <c r="J34" i="10"/>
  <c r="J35" i="10"/>
  <c r="H16" i="10"/>
  <c r="I16" i="10" s="1"/>
  <c r="I14" i="10"/>
  <c r="I13" i="10"/>
  <c r="I11" i="10"/>
  <c r="I8" i="10"/>
  <c r="I7" i="10"/>
  <c r="I6" i="10"/>
  <c r="J4" i="10"/>
  <c r="J5" i="10" s="1"/>
  <c r="J6" i="10" s="1"/>
  <c r="J7" i="10" s="1"/>
  <c r="J8" i="10" s="1"/>
  <c r="J9" i="10" s="1"/>
  <c r="J10" i="10" s="1"/>
  <c r="J11" i="10" s="1"/>
  <c r="J12" i="10" s="1"/>
  <c r="J13" i="10" s="1"/>
  <c r="J14" i="10" s="1"/>
  <c r="J15" i="10" s="1"/>
  <c r="J16" i="10" s="1"/>
  <c r="J17" i="10" s="1"/>
  <c r="J18" i="10" s="1"/>
  <c r="J19" i="10" s="1"/>
  <c r="J20" i="10" s="1"/>
  <c r="J21" i="10" s="1"/>
  <c r="J22" i="10" s="1"/>
  <c r="J23" i="10" s="1"/>
  <c r="J24" i="10" s="1"/>
  <c r="J25" i="10" s="1"/>
  <c r="D10" i="6" l="1"/>
  <c r="D11" i="6"/>
  <c r="D12" i="6"/>
  <c r="D9" i="6"/>
  <c r="F16" i="3" l="1"/>
  <c r="G16" i="3"/>
  <c r="H16" i="3"/>
  <c r="I16" i="3"/>
  <c r="J16" i="3"/>
  <c r="K16" i="3"/>
  <c r="L16" i="3"/>
  <c r="M16" i="3"/>
  <c r="N16" i="3"/>
  <c r="F17" i="3"/>
  <c r="G17" i="3"/>
  <c r="H17" i="3"/>
  <c r="I17" i="3"/>
  <c r="J17" i="3"/>
  <c r="K17" i="3"/>
  <c r="L17" i="3"/>
  <c r="M17" i="3"/>
  <c r="N17" i="3"/>
  <c r="E17" i="3"/>
  <c r="E16" i="3"/>
  <c r="O7" i="3"/>
  <c r="O6" i="3"/>
  <c r="K16" i="7" l="1"/>
  <c r="K17" i="7"/>
  <c r="E16" i="7"/>
  <c r="F16" i="7"/>
  <c r="G16" i="7"/>
  <c r="H16" i="7"/>
  <c r="I16" i="7"/>
  <c r="J16" i="7"/>
  <c r="E17" i="7"/>
  <c r="F17" i="7"/>
  <c r="G17" i="7"/>
  <c r="H17" i="7"/>
  <c r="I17" i="7"/>
  <c r="J17" i="7"/>
  <c r="L16" i="7"/>
  <c r="M16" i="7"/>
  <c r="N16" i="7"/>
  <c r="L17" i="7"/>
  <c r="M17" i="7"/>
  <c r="N17" i="7"/>
  <c r="G11" i="4" l="1"/>
  <c r="E11" i="4"/>
  <c r="C11" i="4"/>
  <c r="O15" i="7"/>
  <c r="O14" i="7"/>
  <c r="O13" i="7"/>
  <c r="O12" i="7"/>
  <c r="O5" i="3" l="1"/>
  <c r="O8" i="3"/>
  <c r="O9" i="3"/>
  <c r="O10" i="3"/>
  <c r="O11" i="3"/>
  <c r="O12" i="3"/>
  <c r="O13" i="3"/>
  <c r="O14" i="3"/>
  <c r="O15" i="3"/>
  <c r="O4" i="3"/>
  <c r="O16" i="3" l="1"/>
  <c r="O17" i="3"/>
  <c r="O11" i="7"/>
  <c r="O10" i="7"/>
  <c r="O5" i="7" l="1"/>
  <c r="O6" i="7"/>
  <c r="O7" i="7"/>
  <c r="O8" i="7"/>
  <c r="O9" i="7"/>
  <c r="O4" i="7"/>
  <c r="O16" i="7"/>
  <c r="H36" i="10"/>
  <c r="G36" i="10"/>
  <c r="O17" i="7" l="1"/>
  <c r="J36" i="10"/>
  <c r="I36" i="10"/>
  <c r="C13" i="6"/>
  <c r="B13" i="6"/>
  <c r="C48" i="6" l="1"/>
  <c r="D13" i="6"/>
</calcChain>
</file>

<file path=xl/sharedStrings.xml><?xml version="1.0" encoding="utf-8"?>
<sst xmlns="http://schemas.openxmlformats.org/spreadsheetml/2006/main" count="258" uniqueCount="154">
  <si>
    <t>OAT HAY</t>
  </si>
  <si>
    <t>제품코드</t>
    <phoneticPr fontId="2" type="noConversion"/>
  </si>
  <si>
    <t>제품명</t>
    <phoneticPr fontId="2" type="noConversion"/>
  </si>
  <si>
    <t>수량</t>
    <phoneticPr fontId="2" type="noConversion"/>
  </si>
  <si>
    <t>원가</t>
    <phoneticPr fontId="2" type="noConversion"/>
  </si>
  <si>
    <t>금액</t>
    <phoneticPr fontId="2" type="noConversion"/>
  </si>
  <si>
    <t>판매단가</t>
    <phoneticPr fontId="2" type="noConversion"/>
  </si>
  <si>
    <t>합 계</t>
  </si>
  <si>
    <t>합 계</t>
    <phoneticPr fontId="2" type="noConversion"/>
  </si>
  <si>
    <t>원재료명</t>
    <phoneticPr fontId="2" type="noConversion"/>
  </si>
  <si>
    <t>합  계</t>
    <phoneticPr fontId="2" type="noConversion"/>
  </si>
  <si>
    <t>구분</t>
    <phoneticPr fontId="2" type="noConversion"/>
  </si>
  <si>
    <t>수량</t>
    <phoneticPr fontId="2" type="noConversion"/>
  </si>
  <si>
    <t>금액</t>
    <phoneticPr fontId="2" type="noConversion"/>
  </si>
  <si>
    <t>계</t>
  </si>
  <si>
    <t>배정량</t>
  </si>
  <si>
    <t>할당관세</t>
  </si>
  <si>
    <t>A1002</t>
  </si>
  <si>
    <t>비육전기</t>
  </si>
  <si>
    <t>A1003</t>
  </si>
  <si>
    <t>비육후기</t>
  </si>
  <si>
    <t>A1005</t>
  </si>
  <si>
    <t>A1007</t>
  </si>
  <si>
    <t>명품송아지</t>
  </si>
  <si>
    <t>A2002</t>
  </si>
  <si>
    <t>비육전기톤백</t>
  </si>
  <si>
    <t>A2003</t>
  </si>
  <si>
    <t>비육후기톤백</t>
  </si>
  <si>
    <t>A2005</t>
  </si>
  <si>
    <t>육성우탑톤백</t>
  </si>
  <si>
    <t>원가금액</t>
    <phoneticPr fontId="2" type="noConversion"/>
  </si>
  <si>
    <t>판매금액</t>
    <phoneticPr fontId="2" type="noConversion"/>
  </si>
  <si>
    <t>비고</t>
  </si>
  <si>
    <r>
      <t>【</t>
    </r>
    <r>
      <rPr>
        <sz val="14"/>
        <color rgb="FF000000"/>
        <rFont val="바탕"/>
        <family val="1"/>
        <charset val="129"/>
      </rPr>
      <t>붙임</t>
    </r>
    <r>
      <rPr>
        <sz val="14"/>
        <color rgb="FF000000"/>
        <rFont val="맑은 고딕"/>
        <family val="3"/>
        <charset val="129"/>
        <scheme val="minor"/>
      </rPr>
      <t>1</t>
    </r>
    <r>
      <rPr>
        <sz val="14"/>
        <color rgb="FF000000"/>
        <rFont val="바탕"/>
        <family val="1"/>
        <charset val="129"/>
      </rPr>
      <t>】</t>
    </r>
  </si>
  <si>
    <t>1. 쿼터 사용량</t>
  </si>
  <si>
    <t>(단위 : kg)</t>
  </si>
  <si>
    <t>구 분</t>
  </si>
  <si>
    <t>추천량</t>
  </si>
  <si>
    <r>
      <t>한</t>
    </r>
    <r>
      <rPr>
        <sz val="13"/>
        <color rgb="FF000000"/>
        <rFont val="맑은 고딕"/>
        <family val="3"/>
        <charset val="129"/>
        <scheme val="minor"/>
      </rPr>
      <t>·</t>
    </r>
    <r>
      <rPr>
        <sz val="13"/>
        <color rgb="FF000000"/>
        <rFont val="바탕"/>
        <family val="1"/>
        <charset val="129"/>
      </rPr>
      <t>미</t>
    </r>
    <r>
      <rPr>
        <sz val="13"/>
        <color rgb="FF000000"/>
        <rFont val="맑은 고딕"/>
        <family val="3"/>
        <charset val="129"/>
        <scheme val="minor"/>
      </rPr>
      <t>FTA</t>
    </r>
  </si>
  <si>
    <r>
      <t>한</t>
    </r>
    <r>
      <rPr>
        <sz val="13"/>
        <color rgb="FF000000"/>
        <rFont val="맑은 고딕"/>
        <family val="3"/>
        <charset val="129"/>
        <scheme val="minor"/>
      </rPr>
      <t>·</t>
    </r>
    <r>
      <rPr>
        <sz val="13"/>
        <color rgb="FF000000"/>
        <rFont val="바탕"/>
        <family val="1"/>
        <charset val="129"/>
      </rPr>
      <t>호주</t>
    </r>
    <r>
      <rPr>
        <sz val="13"/>
        <color rgb="FF000000"/>
        <rFont val="맑은 고딕"/>
        <family val="3"/>
        <charset val="129"/>
        <scheme val="minor"/>
      </rPr>
      <t>FTA</t>
    </r>
  </si>
  <si>
    <r>
      <t>한</t>
    </r>
    <r>
      <rPr>
        <sz val="13"/>
        <color rgb="FF000000"/>
        <rFont val="맑은 고딕"/>
        <family val="3"/>
        <charset val="129"/>
        <scheme val="minor"/>
      </rPr>
      <t>·</t>
    </r>
    <r>
      <rPr>
        <sz val="13"/>
        <color rgb="FF000000"/>
        <rFont val="바탕"/>
        <family val="1"/>
        <charset val="129"/>
      </rPr>
      <t>캐나다</t>
    </r>
    <r>
      <rPr>
        <sz val="13"/>
        <color rgb="FF000000"/>
        <rFont val="맑은 고딕"/>
        <family val="3"/>
        <charset val="129"/>
        <scheme val="minor"/>
      </rPr>
      <t>FTA</t>
    </r>
  </si>
  <si>
    <t>2. 매입·매출 내역 (양축가용)</t>
  </si>
  <si>
    <t>매입 수량</t>
  </si>
  <si>
    <t>매출 수량</t>
  </si>
  <si>
    <t>* 알팔파 등 비쿼터 품목 및 국내산 조사료 매입·매출 수량 제외</t>
  </si>
  <si>
    <t>3. 매입·매출 내역 (TMR용)-전북만</t>
  </si>
  <si>
    <t>* 생산제품 주요 배합비율 및 수입조사료 투입량 별도 제출</t>
  </si>
  <si>
    <t>4. 공급분 미기표 내역</t>
  </si>
  <si>
    <t>기표 예정일</t>
  </si>
  <si>
    <t>양축가용</t>
  </si>
  <si>
    <r>
      <t xml:space="preserve">TMR </t>
    </r>
    <r>
      <rPr>
        <sz val="14"/>
        <color rgb="FF000000"/>
        <rFont val="바탕"/>
        <family val="1"/>
        <charset val="129"/>
      </rPr>
      <t>용</t>
    </r>
  </si>
  <si>
    <t>* 농·축협 또는 농가에 공급하였으나, 기표하지 않은 내역</t>
  </si>
  <si>
    <t>* TMR용 : TMR 공장 보유 농·축협 및 법인에 한하여 작성</t>
  </si>
  <si>
    <t>5. 미공급분 내역</t>
  </si>
  <si>
    <t>대행 업체</t>
  </si>
  <si>
    <t>추천 수량</t>
  </si>
  <si>
    <t>공급완료 예정일</t>
  </si>
  <si>
    <t>* 내역 : 업체에게 쿼터 배정을 했으나, 현재 농·축협 또는 농가에 미공급된 물량 작성</t>
  </si>
  <si>
    <t>전북한우협동조합장</t>
    <phoneticPr fontId="2" type="noConversion"/>
  </si>
  <si>
    <r>
      <t xml:space="preserve">  상기와 같이 할당관세 쿼터 적용 수입 조사료 매입</t>
    </r>
    <r>
      <rPr>
        <sz val="15"/>
        <color rgb="FF000000"/>
        <rFont val="맑은 고딕"/>
        <family val="3"/>
        <charset val="129"/>
        <scheme val="minor"/>
      </rPr>
      <t>·</t>
    </r>
    <r>
      <rPr>
        <sz val="15"/>
        <color rgb="FF000000"/>
        <rFont val="바탕"/>
        <family val="1"/>
        <charset val="129"/>
      </rPr>
      <t>매출 전산기표
 내역을 제출합니다</t>
    </r>
    <r>
      <rPr>
        <sz val="15"/>
        <color rgb="FF000000"/>
        <rFont val="맑은 고딕"/>
        <family val="3"/>
        <charset val="129"/>
        <scheme val="minor"/>
      </rPr>
      <t>.</t>
    </r>
    <phoneticPr fontId="2" type="noConversion"/>
  </si>
  <si>
    <t>수입조사료 할당관세 쿼터 사용내역</t>
    <phoneticPr fontId="2" type="noConversion"/>
  </si>
  <si>
    <t>에뉴얼라이</t>
  </si>
  <si>
    <t>연맥</t>
  </si>
  <si>
    <t>톨페스큐</t>
  </si>
  <si>
    <t>티모시</t>
  </si>
  <si>
    <t>신청일자</t>
    <phoneticPr fontId="2" type="noConversion"/>
  </si>
  <si>
    <t>배정대상처</t>
    <phoneticPr fontId="2" type="noConversion"/>
  </si>
  <si>
    <t>배정
차수</t>
    <phoneticPr fontId="2" type="noConversion"/>
  </si>
  <si>
    <t>품 목</t>
    <phoneticPr fontId="2" type="noConversion"/>
  </si>
  <si>
    <t>용 도</t>
    <phoneticPr fontId="2" type="noConversion"/>
  </si>
  <si>
    <t>배정량
(kg)</t>
    <phoneticPr fontId="2" type="noConversion"/>
  </si>
  <si>
    <t>추천량
(kg)</t>
    <phoneticPr fontId="2" type="noConversion"/>
  </si>
  <si>
    <t>소계
(kg)</t>
    <phoneticPr fontId="2" type="noConversion"/>
  </si>
  <si>
    <t>잔량</t>
    <phoneticPr fontId="2" type="noConversion"/>
  </si>
  <si>
    <t>원재료명</t>
    <phoneticPr fontId="2" type="noConversion"/>
  </si>
  <si>
    <t>합 계</t>
    <phoneticPr fontId="2" type="noConversion"/>
  </si>
  <si>
    <t>구분</t>
    <phoneticPr fontId="2" type="noConversion"/>
  </si>
  <si>
    <t>합  계</t>
    <phoneticPr fontId="2" type="noConversion"/>
  </si>
  <si>
    <t>월별 수입조사료 쿼터분 사용현황</t>
    <phoneticPr fontId="2" type="noConversion"/>
  </si>
  <si>
    <t>수입조사료 쿼터 배정 및 추천내역</t>
    <phoneticPr fontId="2" type="noConversion"/>
  </si>
  <si>
    <t>품목별 제품 판매집계표</t>
    <phoneticPr fontId="2" type="noConversion"/>
  </si>
  <si>
    <t>월별 수입조사료 쿼터분 매입내역</t>
    <phoneticPr fontId="2" type="noConversion"/>
  </si>
  <si>
    <t>수    신 :</t>
    <phoneticPr fontId="25" type="noConversion"/>
  </si>
  <si>
    <t>경    유 :</t>
    <phoneticPr fontId="25" type="noConversion"/>
  </si>
  <si>
    <t>제    목 :</t>
    <phoneticPr fontId="25" type="noConversion"/>
  </si>
  <si>
    <t>전북한우협동조합장</t>
    <phoneticPr fontId="25" type="noConversion"/>
  </si>
  <si>
    <r>
      <t xml:space="preserve">담당 </t>
    </r>
    <r>
      <rPr>
        <b/>
        <sz val="11"/>
        <color indexed="8"/>
        <rFont val="굴림체"/>
        <family val="3"/>
        <charset val="129"/>
      </rPr>
      <t xml:space="preserve">장만기                     </t>
    </r>
    <r>
      <rPr>
        <sz val="11"/>
        <color indexed="8"/>
        <rFont val="굴림체"/>
        <family val="3"/>
        <charset val="129"/>
      </rPr>
      <t xml:space="preserve">전무 </t>
    </r>
    <r>
      <rPr>
        <b/>
        <sz val="11"/>
        <color indexed="8"/>
        <rFont val="굴림체"/>
        <family val="3"/>
        <charset val="129"/>
      </rPr>
      <t>서영선</t>
    </r>
    <r>
      <rPr>
        <sz val="11"/>
        <color indexed="8"/>
        <rFont val="굴림체"/>
        <family val="3"/>
        <charset val="129"/>
      </rPr>
      <t xml:space="preserve">                       조합장 </t>
    </r>
    <r>
      <rPr>
        <b/>
        <sz val="11"/>
        <color indexed="8"/>
        <rFont val="굴림체"/>
        <family val="3"/>
        <charset val="129"/>
      </rPr>
      <t>김창희</t>
    </r>
    <phoneticPr fontId="25" type="noConversion"/>
  </si>
  <si>
    <t>협조자</t>
    <phoneticPr fontId="25" type="noConversion"/>
  </si>
  <si>
    <t>전화번호 063-546-6921    팩스번호 063-546-6924      / hanu5167@hanmail.net</t>
    <phoneticPr fontId="25" type="noConversion"/>
  </si>
  <si>
    <t>제출하오니 참조하시기 바랍니다.</t>
    <phoneticPr fontId="25" type="noConversion"/>
  </si>
  <si>
    <t>붙  임 :</t>
    <phoneticPr fontId="2" type="noConversion"/>
  </si>
  <si>
    <t>1. 수입조사료 할당관세 쿼터 사용내역 1부.</t>
    <phoneticPr fontId="2" type="noConversion"/>
  </si>
  <si>
    <t>2. 수입조사료 쿼터 배정 및 추천내역 1부.</t>
    <phoneticPr fontId="2" type="noConversion"/>
  </si>
  <si>
    <t>3. 월별 수입조사료 쿼터분 매입내역 1부.</t>
    <phoneticPr fontId="2" type="noConversion"/>
  </si>
  <si>
    <t>한우협동조합연합회장</t>
    <phoneticPr fontId="25" type="noConversion"/>
  </si>
  <si>
    <t>합  계</t>
    <phoneticPr fontId="2" type="noConversion"/>
  </si>
  <si>
    <t>톨페스큐</t>
    <phoneticPr fontId="2" type="noConversion"/>
  </si>
  <si>
    <t>연맥</t>
    <phoneticPr fontId="2" type="noConversion"/>
  </si>
  <si>
    <t>에뉴얼라이</t>
    <phoneticPr fontId="2" type="noConversion"/>
  </si>
  <si>
    <t>티모시</t>
    <phoneticPr fontId="2" type="noConversion"/>
  </si>
  <si>
    <t>비고</t>
    <phoneticPr fontId="2" type="noConversion"/>
  </si>
  <si>
    <t>TIMOTHY HAY</t>
  </si>
  <si>
    <t>페레니얼라이</t>
    <phoneticPr fontId="2" type="noConversion"/>
  </si>
  <si>
    <t>블루그라스</t>
    <phoneticPr fontId="2" type="noConversion"/>
  </si>
  <si>
    <t>육성우탑-20</t>
  </si>
  <si>
    <t>5. 품목별 제품 판매집계표 1부. 끝.</t>
    <phoneticPr fontId="2" type="noConversion"/>
  </si>
  <si>
    <t>4. 월별 수입조사료 쿼터분 사용현황 1부.</t>
    <phoneticPr fontId="2" type="noConversion"/>
  </si>
  <si>
    <t>판매량</t>
    <phoneticPr fontId="2" type="noConversion"/>
  </si>
  <si>
    <t>첨부 : 거래명세표(거래자별 매입·매출상세내역 등 전산출력자료)</t>
    <phoneticPr fontId="2" type="noConversion"/>
  </si>
  <si>
    <t>구분</t>
    <phoneticPr fontId="2" type="noConversion"/>
  </si>
  <si>
    <t>상반기 배정량</t>
    <phoneticPr fontId="2" type="noConversion"/>
  </si>
  <si>
    <t>한미FTA</t>
    <phoneticPr fontId="2" type="noConversion"/>
  </si>
  <si>
    <t>한호주FTA</t>
    <phoneticPr fontId="2" type="noConversion"/>
  </si>
  <si>
    <t>한미오앤에프㈜</t>
    <phoneticPr fontId="2" type="noConversion"/>
  </si>
  <si>
    <t>ANNUALRYE STRAW</t>
    <phoneticPr fontId="2" type="noConversion"/>
  </si>
  <si>
    <t>TMR용</t>
    <phoneticPr fontId="2" type="noConversion"/>
  </si>
  <si>
    <t>영농조합법인오성</t>
    <phoneticPr fontId="2" type="noConversion"/>
  </si>
  <si>
    <t>FESCUE STRAW</t>
  </si>
  <si>
    <t>할당관세</t>
    <phoneticPr fontId="2" type="noConversion"/>
  </si>
  <si>
    <t>할당</t>
    <phoneticPr fontId="2" type="noConversion"/>
  </si>
  <si>
    <t>2016년 1월</t>
    <phoneticPr fontId="2" type="noConversion"/>
  </si>
  <si>
    <t>2016년 2월</t>
  </si>
  <si>
    <t>2016년 2월</t>
    <phoneticPr fontId="2" type="noConversion"/>
  </si>
  <si>
    <t>2016년 3월</t>
  </si>
  <si>
    <t>2016년 4월</t>
  </si>
  <si>
    <t>2016년 5월</t>
  </si>
  <si>
    <t>2016년 6월</t>
  </si>
  <si>
    <t>2016년 7월</t>
  </si>
  <si>
    <t>2016년 8월</t>
  </si>
  <si>
    <t>2016년 9월</t>
  </si>
  <si>
    <t>2016년 10월</t>
  </si>
  <si>
    <t>2016년 11월</t>
  </si>
  <si>
    <t>2016년 12월</t>
  </si>
  <si>
    <t>2016년 1월</t>
    <phoneticPr fontId="2" type="noConversion"/>
  </si>
  <si>
    <t>(단위 : kg, 원)</t>
    <phoneticPr fontId="2" type="noConversion"/>
  </si>
  <si>
    <t>우 54354 전라북도 김제시 황산면 황산로 518-164              / http://www.jbhanwoo.com</t>
    <phoneticPr fontId="25" type="noConversion"/>
  </si>
  <si>
    <t>2016년 2/4분기 수입조사료 쿼터 사용실적 제출</t>
    <phoneticPr fontId="25" type="noConversion"/>
  </si>
  <si>
    <t>1. 한우연 2016-61(2016. 7. 13) 관련사항입니다.</t>
    <phoneticPr fontId="25" type="noConversion"/>
  </si>
  <si>
    <t>2. 관련호에 의거 2016년 2/4분기 수입조사료 쿼터 사용실적을 붙임과 같이</t>
    <phoneticPr fontId="25" type="noConversion"/>
  </si>
  <si>
    <r>
      <t>(‘16. 2/4</t>
    </r>
    <r>
      <rPr>
        <b/>
        <sz val="17"/>
        <color rgb="FF000000"/>
        <rFont val="바탕"/>
        <family val="1"/>
        <charset val="129"/>
      </rPr>
      <t>분기</t>
    </r>
    <r>
      <rPr>
        <b/>
        <sz val="17"/>
        <color rgb="FF000000"/>
        <rFont val="맑은 고딕"/>
        <family val="3"/>
        <charset val="129"/>
        <scheme val="minor"/>
      </rPr>
      <t>)</t>
    </r>
    <phoneticPr fontId="2" type="noConversion"/>
  </si>
  <si>
    <t>* 대상기간 : ‘16.1.1~6.30 (’16. 2/4분기)</t>
    <phoneticPr fontId="2" type="noConversion"/>
  </si>
  <si>
    <t>영농조합법인오성</t>
    <phoneticPr fontId="2" type="noConversion"/>
  </si>
  <si>
    <t>한미FTA</t>
    <phoneticPr fontId="2" type="noConversion"/>
  </si>
  <si>
    <t>TMR용</t>
    <phoneticPr fontId="2" type="noConversion"/>
  </si>
  <si>
    <t>TIMOTHY HAY</t>
    <phoneticPr fontId="2" type="noConversion"/>
  </si>
  <si>
    <t>할당</t>
    <phoneticPr fontId="2" type="noConversion"/>
  </si>
  <si>
    <t>OAT HAY</t>
    <phoneticPr fontId="2" type="noConversion"/>
  </si>
  <si>
    <t>한미오앤에프㈜</t>
    <phoneticPr fontId="2" type="noConversion"/>
  </si>
  <si>
    <t>ANNUALRYE STRAW</t>
  </si>
  <si>
    <t>한반기배정량</t>
    <phoneticPr fontId="2" type="noConversion"/>
  </si>
  <si>
    <t>할당관세</t>
    <phoneticPr fontId="2" type="noConversion"/>
  </si>
  <si>
    <t>기간 : 2016-01-01 ~ 2016-06-30</t>
    <phoneticPr fontId="2" type="noConversion"/>
  </si>
  <si>
    <t>시행   전북한우(사) 제2016- 016호 ( 2016. 7. 18. )            접수</t>
    <phoneticPr fontId="25" type="noConversion"/>
  </si>
  <si>
    <t>6/29일 배정함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</si>
</sst>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1" formatCode="_-* #,##0_-;\-* #,##0_-;_-* &quot;-&quot;_-;_-@_-"/>
    <numFmt numFmtId="43" formatCode="_-* #,##0.00_-;\-* #,##0.00_-;_-* &quot;-&quot;??_-;_-@_-"/>
    <numFmt numFmtId="176" formatCode="yyyy&quot;-&quot;m&quot;-&quot;d;@"/>
    <numFmt numFmtId="177" formatCode="_-* #,##0_-;\-* #,##0_-;_-* &quot;-&quot;??_-;_-@_-"/>
    <numFmt numFmtId="178" formatCode="_-* #,##0\ _F_-;\-* #,##0\ _F_-;_-* &quot;-&quot;\ _F_-;_-@_-"/>
    <numFmt numFmtId="179" formatCode="_-* #,##0.00\ _F_-;\-* #,##0.00\ _F_-;_-* &quot;-&quot;??\ _F_-;_-@_-"/>
    <numFmt numFmtId="180" formatCode="_-* #,##0\ &quot;F&quot;_-;\-* #,##0\ &quot;F&quot;_-;_-* &quot;-&quot;\ &quot;F&quot;_-;_-@_-"/>
    <numFmt numFmtId="181" formatCode="_-* #,##0.00\ &quot;F&quot;_-;\-* #,##0.00\ &quot;F&quot;_-;_-* &quot;-&quot;??\ &quot;F&quot;_-;_-@_-"/>
    <numFmt numFmtId="182" formatCode="_ * #,##0_ ;_ * \-#,##0_ ;_ * &quot;-&quot;_ ;_ @_ "/>
    <numFmt numFmtId="183" formatCode="_ * #,##0.00_ ;_ * \-#,##0.00_ ;_ * &quot;-&quot;??_ ;_ @_ "/>
    <numFmt numFmtId="184" formatCode="&quot;₩&quot;#,##0.00\ ;\(&quot;₩&quot;#,##0.00\)"/>
    <numFmt numFmtId="185" formatCode="&quot;₩&quot;#,##0;&quot;₩&quot;\-#,##0"/>
    <numFmt numFmtId="186" formatCode="_-* #,##0.0_-;\-* #,##0.0_-;_-* &quot;-&quot;_-;_-@_-"/>
  </numFmts>
  <fonts count="42">
    <font>
      <sz val="11"/>
      <color theme="1"/>
      <name val="맑은 고딕"/>
      <family val="2"/>
      <charset val="129"/>
      <scheme val="minor"/>
    </font>
    <font>
      <sz val="10"/>
      <color rgb="FF000000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20"/>
      <color theme="1"/>
      <name val="맑은 고딕"/>
      <family val="2"/>
      <charset val="129"/>
      <scheme val="minor"/>
    </font>
    <font>
      <sz val="20"/>
      <color theme="1"/>
      <name val="맑은 고딕"/>
      <family val="3"/>
      <charset val="129"/>
      <scheme val="minor"/>
    </font>
    <font>
      <sz val="14"/>
      <color rgb="FF000000"/>
      <name val="한컴바탕"/>
      <family val="1"/>
      <charset val="129"/>
    </font>
    <font>
      <sz val="14"/>
      <color rgb="FF000000"/>
      <name val="바탕"/>
      <family val="1"/>
      <charset val="129"/>
    </font>
    <font>
      <sz val="14"/>
      <color rgb="FF000000"/>
      <name val="맑은 고딕"/>
      <family val="3"/>
      <charset val="129"/>
      <scheme val="minor"/>
    </font>
    <font>
      <b/>
      <u/>
      <sz val="21"/>
      <color rgb="FF000000"/>
      <name val="바탕"/>
      <family val="1"/>
      <charset val="129"/>
    </font>
    <font>
      <b/>
      <sz val="17"/>
      <color rgb="FF000000"/>
      <name val="맑은 고딕"/>
      <family val="3"/>
      <charset val="129"/>
      <scheme val="minor"/>
    </font>
    <font>
      <b/>
      <sz val="17"/>
      <color rgb="FF000000"/>
      <name val="바탕"/>
      <family val="1"/>
      <charset val="129"/>
    </font>
    <font>
      <b/>
      <sz val="14"/>
      <color rgb="FF000000"/>
      <name val="맑은 고딕"/>
      <family val="3"/>
      <charset val="129"/>
      <scheme val="minor"/>
    </font>
    <font>
      <sz val="12"/>
      <color rgb="FF000000"/>
      <name val="맑은 고딕"/>
      <family val="3"/>
      <charset val="129"/>
      <scheme val="minor"/>
    </font>
    <font>
      <b/>
      <sz val="14"/>
      <color rgb="FF000000"/>
      <name val="바탕"/>
      <family val="1"/>
      <charset val="129"/>
    </font>
    <font>
      <sz val="13"/>
      <color rgb="FF000000"/>
      <name val="바탕"/>
      <family val="1"/>
      <charset val="129"/>
    </font>
    <font>
      <sz val="13"/>
      <color rgb="FF000000"/>
      <name val="맑은 고딕"/>
      <family val="3"/>
      <charset val="129"/>
      <scheme val="minor"/>
    </font>
    <font>
      <sz val="15"/>
      <color rgb="FF000000"/>
      <name val="맑은 고딕"/>
      <family val="3"/>
      <charset val="129"/>
      <scheme val="minor"/>
    </font>
    <font>
      <sz val="15"/>
      <color rgb="FF000000"/>
      <name val="바탕"/>
      <family val="1"/>
      <charset val="129"/>
    </font>
    <font>
      <b/>
      <sz val="26"/>
      <color rgb="FF000000"/>
      <name val="견고딕"/>
      <family val="3"/>
      <charset val="129"/>
    </font>
    <font>
      <sz val="11"/>
      <name val="굴림체"/>
      <family val="3"/>
      <charset val="129"/>
    </font>
    <font>
      <b/>
      <sz val="12"/>
      <name val="휴먼엽서체"/>
      <family val="1"/>
      <charset val="129"/>
    </font>
    <font>
      <sz val="12"/>
      <name val="굴림체"/>
      <family val="3"/>
      <charset val="129"/>
    </font>
    <font>
      <sz val="20"/>
      <name val="HY동녘M"/>
      <family val="1"/>
      <charset val="129"/>
    </font>
    <font>
      <sz val="20"/>
      <name val="굴림체"/>
      <family val="3"/>
      <charset val="129"/>
    </font>
    <font>
      <sz val="8"/>
      <name val="굴림체"/>
      <family val="3"/>
      <charset val="129"/>
    </font>
    <font>
      <b/>
      <sz val="24"/>
      <name val="HY울릉도M"/>
      <family val="1"/>
      <charset val="129"/>
    </font>
    <font>
      <sz val="12"/>
      <name val="바탕체"/>
      <family val="1"/>
      <charset val="129"/>
    </font>
    <font>
      <b/>
      <sz val="24"/>
      <name val="HY동녘M"/>
      <family val="1"/>
      <charset val="129"/>
    </font>
    <font>
      <sz val="11"/>
      <color rgb="FF000000"/>
      <name val="굴림체"/>
      <family val="3"/>
      <charset val="129"/>
    </font>
    <font>
      <b/>
      <sz val="11"/>
      <color indexed="8"/>
      <name val="굴림체"/>
      <family val="3"/>
      <charset val="129"/>
    </font>
    <font>
      <sz val="11"/>
      <color indexed="8"/>
      <name val="굴림체"/>
      <family val="3"/>
      <charset val="129"/>
    </font>
    <font>
      <sz val="11"/>
      <color rgb="FF000000"/>
      <name val="한양신명조"/>
      <family val="3"/>
      <charset val="129"/>
    </font>
    <font>
      <sz val="10"/>
      <name val="Times New Roman"/>
      <family val="1"/>
    </font>
    <font>
      <sz val="12"/>
      <color indexed="24"/>
      <name val="바탕체"/>
      <family val="1"/>
      <charset val="129"/>
    </font>
    <font>
      <b/>
      <sz val="18"/>
      <color indexed="24"/>
      <name val="바탕체"/>
      <family val="1"/>
      <charset val="129"/>
    </font>
    <font>
      <b/>
      <sz val="15"/>
      <color indexed="24"/>
      <name val="바탕체"/>
      <family val="1"/>
      <charset val="129"/>
    </font>
    <font>
      <sz val="10"/>
      <color rgb="FF000000"/>
      <name val="굴림"/>
      <family val="3"/>
      <charset val="129"/>
    </font>
    <font>
      <b/>
      <u/>
      <sz val="20"/>
      <color rgb="FF000000"/>
      <name val="굴림"/>
      <family val="3"/>
      <charset val="129"/>
    </font>
    <font>
      <sz val="11"/>
      <color theme="1"/>
      <name val="굴림"/>
      <family val="3"/>
      <charset val="129"/>
    </font>
    <font>
      <b/>
      <sz val="11"/>
      <color rgb="FF000000"/>
      <name val="굴림"/>
      <family val="3"/>
      <charset val="129"/>
    </font>
    <font>
      <sz val="11"/>
      <color rgb="FF000000"/>
      <name val="굴림"/>
      <family val="3"/>
      <charset val="129"/>
    </font>
  </fonts>
  <fills count="5">
    <fill>
      <patternFill patternType="none"/>
    </fill>
    <fill>
      <patternFill patternType="gray125"/>
    </fill>
    <fill>
      <patternFill patternType="solid">
        <fgColor rgb="FFFFDEB2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1">
    <xf numFmtId="0" fontId="0" fillId="0" borderId="0">
      <alignment vertical="center"/>
    </xf>
    <xf numFmtId="41" fontId="3" fillId="0" borderId="0" applyFont="0" applyFill="0" applyBorder="0" applyAlignment="0" applyProtection="0">
      <alignment vertical="center"/>
    </xf>
    <xf numFmtId="0" fontId="20" fillId="0" borderId="0">
      <alignment vertical="center"/>
    </xf>
    <xf numFmtId="178" fontId="33" fillId="0" borderId="0" applyFont="0" applyFill="0" applyBorder="0" applyAlignment="0" applyProtection="0"/>
    <xf numFmtId="179" fontId="33" fillId="0" borderId="0" applyFont="0" applyFill="0" applyBorder="0" applyAlignment="0" applyProtection="0"/>
    <xf numFmtId="180" fontId="33" fillId="0" borderId="0" applyFont="0" applyFill="0" applyBorder="0" applyAlignment="0" applyProtection="0"/>
    <xf numFmtId="181" fontId="33" fillId="0" borderId="0" applyFont="0" applyFill="0" applyBorder="0" applyAlignment="0" applyProtection="0"/>
    <xf numFmtId="0" fontId="33" fillId="0" borderId="0"/>
    <xf numFmtId="2" fontId="34" fillId="0" borderId="0" applyFon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4" fillId="0" borderId="0" applyFont="0" applyFill="0" applyBorder="0" applyAlignment="0" applyProtection="0"/>
    <xf numFmtId="0" fontId="34" fillId="0" borderId="0" applyFont="0" applyFill="0" applyBorder="0" applyAlignment="0" applyProtection="0"/>
    <xf numFmtId="4" fontId="34" fillId="0" borderId="0" applyFont="0" applyFill="0" applyBorder="0" applyAlignment="0" applyProtection="0"/>
    <xf numFmtId="3" fontId="34" fillId="0" borderId="0" applyFont="0" applyFill="0" applyBorder="0" applyAlignment="0" applyProtection="0"/>
    <xf numFmtId="182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0" fontId="34" fillId="0" borderId="0" applyFont="0" applyFill="0" applyBorder="0" applyAlignment="0" applyProtection="0"/>
    <xf numFmtId="0" fontId="34" fillId="0" borderId="8" applyNumberFormat="0" applyFont="0" applyFill="0" applyAlignment="0" applyProtection="0"/>
    <xf numFmtId="184" fontId="34" fillId="0" borderId="0" applyFont="0" applyFill="0" applyBorder="0" applyAlignment="0" applyProtection="0"/>
    <xf numFmtId="185" fontId="34" fillId="0" borderId="0" applyFont="0" applyFill="0" applyBorder="0" applyAlignment="0" applyProtection="0"/>
  </cellStyleXfs>
  <cellXfs count="145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left" vertical="center"/>
    </xf>
    <xf numFmtId="41" fontId="0" fillId="0" borderId="0" xfId="0" applyNumberFormat="1">
      <alignment vertical="center"/>
    </xf>
    <xf numFmtId="41" fontId="0" fillId="0" borderId="0" xfId="1" applyFont="1">
      <alignment vertical="center"/>
    </xf>
    <xf numFmtId="0" fontId="0" fillId="0" borderId="2" xfId="0" applyBorder="1" applyAlignment="1">
      <alignment horizontal="center" vertical="center" shrinkToFit="1"/>
    </xf>
    <xf numFmtId="41" fontId="0" fillId="0" borderId="2" xfId="1" applyFont="1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0" fontId="6" fillId="0" borderId="0" xfId="0" applyFont="1" applyAlignment="1">
      <alignment horizontal="justify" vertical="center"/>
    </xf>
    <xf numFmtId="0" fontId="13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41" fontId="8" fillId="0" borderId="1" xfId="1" applyFont="1" applyBorder="1" applyAlignment="1">
      <alignment horizontal="center" vertical="center" wrapText="1"/>
    </xf>
    <xf numFmtId="0" fontId="22" fillId="0" borderId="0" xfId="0" applyFont="1">
      <alignment vertical="center"/>
    </xf>
    <xf numFmtId="0" fontId="24" fillId="0" borderId="0" xfId="0" applyFont="1">
      <alignment vertical="center"/>
    </xf>
    <xf numFmtId="0" fontId="22" fillId="0" borderId="0" xfId="0" applyFont="1" applyAlignment="1">
      <alignment horizontal="left" vertical="center"/>
    </xf>
    <xf numFmtId="0" fontId="27" fillId="0" borderId="0" xfId="0" applyFont="1">
      <alignment vertical="center"/>
    </xf>
    <xf numFmtId="0" fontId="22" fillId="4" borderId="0" xfId="0" applyFont="1" applyFill="1">
      <alignment vertical="center"/>
    </xf>
    <xf numFmtId="0" fontId="22" fillId="4" borderId="0" xfId="0" applyFont="1" applyFill="1" applyBorder="1">
      <alignment vertical="center"/>
    </xf>
    <xf numFmtId="0" fontId="22" fillId="4" borderId="0" xfId="0" applyFont="1" applyFill="1" applyBorder="1" applyAlignment="1">
      <alignment horizontal="center" vertical="center"/>
    </xf>
    <xf numFmtId="0" fontId="22" fillId="4" borderId="0" xfId="0" quotePrefix="1" applyFont="1" applyFill="1" applyAlignment="1">
      <alignment horizontal="left" vertical="center"/>
    </xf>
    <xf numFmtId="0" fontId="22" fillId="4" borderId="0" xfId="0" applyFont="1" applyFill="1" applyAlignment="1">
      <alignment horizontal="left" vertical="center"/>
    </xf>
    <xf numFmtId="0" fontId="26" fillId="4" borderId="0" xfId="0" applyFont="1" applyFill="1" applyAlignment="1">
      <alignment horizontal="center" vertical="center"/>
    </xf>
    <xf numFmtId="0" fontId="28" fillId="4" borderId="0" xfId="0" applyFont="1" applyFill="1" applyAlignment="1">
      <alignment horizontal="center" vertical="center"/>
    </xf>
    <xf numFmtId="41" fontId="8" fillId="0" borderId="1" xfId="0" applyNumberFormat="1" applyFont="1" applyBorder="1" applyAlignment="1">
      <alignment horizontal="center" vertical="center" wrapText="1"/>
    </xf>
    <xf numFmtId="3" fontId="8" fillId="0" borderId="1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shrinkToFit="1"/>
    </xf>
    <xf numFmtId="41" fontId="0" fillId="0" borderId="0" xfId="1" applyFont="1" applyFill="1" applyBorder="1" applyAlignment="1">
      <alignment vertical="center" shrinkToFit="1"/>
    </xf>
    <xf numFmtId="186" fontId="0" fillId="0" borderId="0" xfId="1" applyNumberFormat="1" applyFont="1">
      <alignment vertical="center"/>
    </xf>
    <xf numFmtId="0" fontId="22" fillId="4" borderId="0" xfId="0" applyFont="1" applyFill="1" applyAlignment="1">
      <alignment vertical="center"/>
    </xf>
    <xf numFmtId="0" fontId="22" fillId="4" borderId="0" xfId="0" quotePrefix="1" applyFont="1" applyFill="1">
      <alignment vertical="center"/>
    </xf>
    <xf numFmtId="0" fontId="0" fillId="0" borderId="10" xfId="0" applyNumberFormat="1" applyBorder="1" applyAlignment="1">
      <alignment horizontal="center" vertical="center" shrinkToFit="1"/>
    </xf>
    <xf numFmtId="41" fontId="0" fillId="0" borderId="13" xfId="1" applyFont="1" applyBorder="1" applyAlignment="1">
      <alignment vertical="center" shrinkToFit="1"/>
    </xf>
    <xf numFmtId="0" fontId="0" fillId="0" borderId="15" xfId="0" applyNumberFormat="1" applyBorder="1" applyAlignment="1">
      <alignment horizontal="center" vertical="center" shrinkToFit="1"/>
    </xf>
    <xf numFmtId="0" fontId="0" fillId="0" borderId="4" xfId="0" applyNumberFormat="1" applyBorder="1" applyAlignment="1">
      <alignment horizontal="center" vertical="center" shrinkToFit="1"/>
    </xf>
    <xf numFmtId="41" fontId="0" fillId="0" borderId="4" xfId="1" applyFont="1" applyBorder="1" applyAlignment="1">
      <alignment vertical="center" shrinkToFit="1"/>
    </xf>
    <xf numFmtId="41" fontId="0" fillId="0" borderId="18" xfId="1" applyFont="1" applyBorder="1" applyAlignment="1">
      <alignment vertical="center" shrinkToFit="1"/>
    </xf>
    <xf numFmtId="0" fontId="0" fillId="0" borderId="19" xfId="0" applyNumberFormat="1" applyBorder="1" applyAlignment="1">
      <alignment horizontal="center" vertical="center" shrinkToFit="1"/>
    </xf>
    <xf numFmtId="0" fontId="0" fillId="0" borderId="20" xfId="0" applyNumberFormat="1" applyBorder="1" applyAlignment="1">
      <alignment horizontal="center" vertical="center" shrinkToFit="1"/>
    </xf>
    <xf numFmtId="0" fontId="0" fillId="0" borderId="21" xfId="0" applyNumberFormat="1" applyBorder="1" applyAlignment="1">
      <alignment horizontal="center" vertical="center" shrinkToFit="1"/>
    </xf>
    <xf numFmtId="0" fontId="0" fillId="0" borderId="3" xfId="0" applyNumberFormat="1" applyBorder="1" applyAlignment="1">
      <alignment horizontal="center" vertical="center" shrinkToFit="1"/>
    </xf>
    <xf numFmtId="41" fontId="0" fillId="0" borderId="3" xfId="1" applyFont="1" applyBorder="1" applyAlignment="1">
      <alignment vertical="center" shrinkToFit="1"/>
    </xf>
    <xf numFmtId="41" fontId="0" fillId="0" borderId="23" xfId="1" applyFont="1" applyBorder="1" applyAlignment="1">
      <alignment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17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177" fontId="0" fillId="0" borderId="4" xfId="1" applyNumberFormat="1" applyFont="1" applyBorder="1" applyAlignment="1">
      <alignment vertical="center" shrinkToFit="1"/>
    </xf>
    <xf numFmtId="0" fontId="0" fillId="0" borderId="19" xfId="0" applyBorder="1" applyAlignment="1">
      <alignment horizontal="center" vertical="center" shrinkToFit="1"/>
    </xf>
    <xf numFmtId="0" fontId="0" fillId="0" borderId="20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177" fontId="0" fillId="0" borderId="3" xfId="1" applyNumberFormat="1" applyFont="1" applyBorder="1" applyAlignment="1">
      <alignment vertical="center" shrinkToFit="1"/>
    </xf>
    <xf numFmtId="41" fontId="0" fillId="0" borderId="20" xfId="1" applyFont="1" applyBorder="1" applyAlignment="1">
      <alignment vertical="center" shrinkToFit="1"/>
    </xf>
    <xf numFmtId="41" fontId="0" fillId="0" borderId="21" xfId="1" applyFont="1" applyBorder="1" applyAlignment="1">
      <alignment vertical="center" shrinkToFit="1"/>
    </xf>
    <xf numFmtId="176" fontId="37" fillId="0" borderId="2" xfId="0" applyNumberFormat="1" applyFont="1" applyBorder="1" applyAlignment="1">
      <alignment horizontal="center" vertical="center" shrinkToFit="1"/>
    </xf>
    <xf numFmtId="0" fontId="37" fillId="0" borderId="2" xfId="0" applyFont="1" applyBorder="1" applyAlignment="1">
      <alignment horizontal="left" vertical="center" shrinkToFit="1"/>
    </xf>
    <xf numFmtId="0" fontId="37" fillId="0" borderId="2" xfId="0" applyFont="1" applyBorder="1" applyAlignment="1">
      <alignment horizontal="center" vertical="center" shrinkToFit="1"/>
    </xf>
    <xf numFmtId="41" fontId="37" fillId="0" borderId="2" xfId="1" applyFont="1" applyBorder="1" applyAlignment="1">
      <alignment horizontal="center" vertical="center" shrinkToFit="1"/>
    </xf>
    <xf numFmtId="0" fontId="39" fillId="0" borderId="0" xfId="0" applyFont="1">
      <alignment vertical="center"/>
    </xf>
    <xf numFmtId="0" fontId="37" fillId="0" borderId="0" xfId="0" applyFont="1" applyAlignment="1">
      <alignment horizontal="left"/>
    </xf>
    <xf numFmtId="0" fontId="40" fillId="0" borderId="2" xfId="0" applyFont="1" applyBorder="1" applyAlignment="1">
      <alignment horizontal="center" vertical="center" wrapText="1"/>
    </xf>
    <xf numFmtId="176" fontId="41" fillId="0" borderId="2" xfId="0" applyNumberFormat="1" applyFont="1" applyBorder="1" applyAlignment="1">
      <alignment horizontal="center" vertical="center" shrinkToFit="1"/>
    </xf>
    <xf numFmtId="0" fontId="41" fillId="0" borderId="2" xfId="0" applyFont="1" applyBorder="1" applyAlignment="1">
      <alignment horizontal="center" vertical="center" shrinkToFit="1"/>
    </xf>
    <xf numFmtId="0" fontId="41" fillId="0" borderId="2" xfId="0" applyFont="1" applyBorder="1" applyAlignment="1">
      <alignment horizontal="left" vertical="center" shrinkToFit="1"/>
    </xf>
    <xf numFmtId="41" fontId="41" fillId="0" borderId="2" xfId="1" applyFont="1" applyBorder="1" applyAlignment="1">
      <alignment horizontal="center" vertical="center" shrinkToFit="1"/>
    </xf>
    <xf numFmtId="0" fontId="40" fillId="0" borderId="0" xfId="0" applyFont="1" applyBorder="1" applyAlignment="1">
      <alignment horizontal="left" vertical="center" wrapText="1"/>
    </xf>
    <xf numFmtId="0" fontId="40" fillId="0" borderId="0" xfId="0" applyFont="1" applyAlignment="1">
      <alignment horizontal="left"/>
    </xf>
    <xf numFmtId="3" fontId="0" fillId="0" borderId="4" xfId="1" applyNumberFormat="1" applyFont="1" applyBorder="1" applyAlignment="1">
      <alignment vertical="center" shrinkToFit="1"/>
    </xf>
    <xf numFmtId="3" fontId="0" fillId="0" borderId="18" xfId="1" applyNumberFormat="1" applyFont="1" applyBorder="1" applyAlignment="1">
      <alignment vertical="center" shrinkToFit="1"/>
    </xf>
    <xf numFmtId="3" fontId="0" fillId="0" borderId="2" xfId="1" applyNumberFormat="1" applyFont="1" applyBorder="1" applyAlignment="1">
      <alignment vertical="center" shrinkToFit="1"/>
    </xf>
    <xf numFmtId="3" fontId="0" fillId="0" borderId="13" xfId="1" applyNumberFormat="1" applyFont="1" applyBorder="1" applyAlignment="1">
      <alignment vertical="center" shrinkToFit="1"/>
    </xf>
    <xf numFmtId="3" fontId="0" fillId="0" borderId="3" xfId="1" applyNumberFormat="1" applyFont="1" applyBorder="1" applyAlignment="1">
      <alignment vertical="center" shrinkToFit="1"/>
    </xf>
    <xf numFmtId="3" fontId="0" fillId="0" borderId="23" xfId="1" applyNumberFormat="1" applyFont="1" applyBorder="1" applyAlignment="1">
      <alignment vertical="center" shrinkToFit="1"/>
    </xf>
    <xf numFmtId="3" fontId="0" fillId="0" borderId="10" xfId="1" applyNumberFormat="1" applyFont="1" applyBorder="1" applyAlignment="1">
      <alignment vertical="center" shrinkToFit="1"/>
    </xf>
    <xf numFmtId="3" fontId="0" fillId="0" borderId="11" xfId="1" applyNumberFormat="1" applyFont="1" applyBorder="1" applyAlignment="1">
      <alignment vertical="center" shrinkToFit="1"/>
    </xf>
    <xf numFmtId="3" fontId="0" fillId="0" borderId="15" xfId="1" applyNumberFormat="1" applyFont="1" applyBorder="1" applyAlignment="1">
      <alignment vertical="center" shrinkToFit="1"/>
    </xf>
    <xf numFmtId="3" fontId="0" fillId="0" borderId="16" xfId="1" applyNumberFormat="1" applyFont="1" applyBorder="1" applyAlignment="1">
      <alignment vertical="center" shrinkToFit="1"/>
    </xf>
    <xf numFmtId="41" fontId="0" fillId="0" borderId="4" xfId="1" applyFont="1" applyBorder="1" applyAlignment="1">
      <alignment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41" fontId="41" fillId="0" borderId="3" xfId="1" applyFont="1" applyBorder="1" applyAlignment="1">
      <alignment horizontal="center" vertical="center" shrinkToFit="1"/>
    </xf>
    <xf numFmtId="3" fontId="1" fillId="0" borderId="1" xfId="0" applyNumberFormat="1" applyFont="1" applyBorder="1" applyAlignment="1">
      <alignment horizontal="center" vertical="center" wrapText="1"/>
    </xf>
    <xf numFmtId="41" fontId="39" fillId="0" borderId="0" xfId="1" applyFont="1">
      <alignment vertical="center"/>
    </xf>
    <xf numFmtId="0" fontId="0" fillId="0" borderId="0" xfId="0" applyAlignment="1">
      <alignment horizontal="right" vertical="center"/>
    </xf>
    <xf numFmtId="41" fontId="41" fillId="0" borderId="2" xfId="0" applyNumberFormat="1" applyFont="1" applyBorder="1" applyAlignment="1">
      <alignment horizontal="center" vertical="center" shrinkToFit="1"/>
    </xf>
    <xf numFmtId="176" fontId="8" fillId="0" borderId="1" xfId="0" applyNumberFormat="1" applyFont="1" applyBorder="1" applyAlignment="1">
      <alignment horizontal="center" vertical="center" wrapText="1"/>
    </xf>
    <xf numFmtId="43" fontId="0" fillId="0" borderId="0" xfId="0" applyNumberFormat="1">
      <alignment vertical="center"/>
    </xf>
    <xf numFmtId="0" fontId="41" fillId="0" borderId="2" xfId="0" applyFont="1" applyBorder="1" applyAlignment="1">
      <alignment horizontal="left" vertical="center" wrapText="1"/>
    </xf>
    <xf numFmtId="3" fontId="0" fillId="0" borderId="0" xfId="0" applyNumberFormat="1">
      <alignment vertical="center"/>
    </xf>
    <xf numFmtId="0" fontId="0" fillId="0" borderId="0" xfId="0" applyNumberFormat="1" applyFill="1" applyBorder="1" applyAlignment="1">
      <alignment horizontal="center" vertical="center" shrinkToFit="1"/>
    </xf>
    <xf numFmtId="0" fontId="32" fillId="4" borderId="0" xfId="0" applyFont="1" applyFill="1" applyAlignment="1">
      <alignment horizontal="left" vertical="center"/>
    </xf>
    <xf numFmtId="0" fontId="29" fillId="4" borderId="0" xfId="0" applyFont="1" applyFill="1" applyAlignment="1">
      <alignment horizontal="left" vertical="center"/>
    </xf>
    <xf numFmtId="0" fontId="26" fillId="4" borderId="0" xfId="0" applyFont="1" applyFill="1" applyAlignment="1">
      <alignment horizontal="center" vertical="center"/>
    </xf>
    <xf numFmtId="0" fontId="22" fillId="3" borderId="0" xfId="0" applyFont="1" applyFill="1" applyAlignment="1">
      <alignment horizontal="center" vertical="center"/>
    </xf>
    <xf numFmtId="0" fontId="22" fillId="4" borderId="7" xfId="0" quotePrefix="1" applyFont="1" applyFill="1" applyBorder="1" applyAlignment="1">
      <alignment horizontal="center" vertical="center"/>
    </xf>
    <xf numFmtId="0" fontId="22" fillId="4" borderId="7" xfId="0" applyFont="1" applyFill="1" applyBorder="1" applyAlignment="1">
      <alignment horizontal="center" vertical="center"/>
    </xf>
    <xf numFmtId="0" fontId="22" fillId="4" borderId="7" xfId="0" applyFont="1" applyFill="1" applyBorder="1" applyAlignment="1">
      <alignment horizontal="left" vertical="center"/>
    </xf>
    <xf numFmtId="0" fontId="21" fillId="4" borderId="0" xfId="0" quotePrefix="1" applyFont="1" applyFill="1" applyAlignment="1">
      <alignment horizontal="center" vertical="center"/>
    </xf>
    <xf numFmtId="0" fontId="23" fillId="4" borderId="0" xfId="0" quotePrefix="1" applyFont="1" applyFill="1" applyAlignment="1">
      <alignment horizontal="center" vertical="center"/>
    </xf>
    <xf numFmtId="0" fontId="23" fillId="4" borderId="0" xfId="0" applyFont="1" applyFill="1" applyAlignment="1">
      <alignment horizontal="center" vertical="center"/>
    </xf>
    <xf numFmtId="0" fontId="22" fillId="4" borderId="0" xfId="0" quotePrefix="1" applyFont="1" applyFill="1" applyAlignment="1">
      <alignment horizontal="center" vertical="center"/>
    </xf>
    <xf numFmtId="0" fontId="22" fillId="4" borderId="0" xfId="0" applyFont="1" applyFill="1" applyAlignment="1">
      <alignment horizontal="center" vertical="center"/>
    </xf>
    <xf numFmtId="0" fontId="22" fillId="4" borderId="0" xfId="0" applyFont="1" applyFill="1" applyAlignment="1">
      <alignment horizontal="left" vertical="center"/>
    </xf>
    <xf numFmtId="0" fontId="22" fillId="4" borderId="0" xfId="0" applyFont="1" applyFill="1">
      <alignment vertical="center"/>
    </xf>
    <xf numFmtId="0" fontId="19" fillId="0" borderId="0" xfId="0" applyFont="1" applyAlignment="1">
      <alignment horizontal="center" vertical="center"/>
    </xf>
    <xf numFmtId="0" fontId="18" fillId="0" borderId="0" xfId="0" applyFont="1" applyAlignment="1">
      <alignment horizontal="left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3" fontId="8" fillId="0" borderId="5" xfId="0" applyNumberFormat="1" applyFont="1" applyBorder="1" applyAlignment="1">
      <alignment horizontal="center" vertical="center" wrapText="1"/>
    </xf>
    <xf numFmtId="3" fontId="8" fillId="0" borderId="6" xfId="0" applyNumberFormat="1" applyFont="1" applyBorder="1" applyAlignment="1">
      <alignment horizontal="center" vertical="center" wrapText="1"/>
    </xf>
    <xf numFmtId="0" fontId="40" fillId="0" borderId="0" xfId="0" applyFont="1" applyBorder="1" applyAlignment="1">
      <alignment horizontal="left" vertical="center" wrapText="1"/>
    </xf>
    <xf numFmtId="0" fontId="38" fillId="0" borderId="0" xfId="0" applyFont="1" applyAlignment="1">
      <alignment horizontal="center"/>
    </xf>
    <xf numFmtId="41" fontId="41" fillId="0" borderId="3" xfId="1" applyFont="1" applyBorder="1" applyAlignment="1">
      <alignment horizontal="center" vertical="center" shrinkToFit="1"/>
    </xf>
    <xf numFmtId="41" fontId="41" fillId="0" borderId="4" xfId="1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0" fillId="0" borderId="9" xfId="0" applyNumberFormat="1" applyBorder="1" applyAlignment="1">
      <alignment horizontal="center" vertical="center" shrinkToFit="1"/>
    </xf>
    <xf numFmtId="0" fontId="0" fillId="0" borderId="14" xfId="0" applyNumberFormat="1" applyBorder="1" applyAlignment="1">
      <alignment horizontal="center" vertical="center" shrinkToFit="1"/>
    </xf>
    <xf numFmtId="0" fontId="0" fillId="0" borderId="12" xfId="0" applyNumberFormat="1" applyBorder="1" applyAlignment="1">
      <alignment horizontal="center" vertical="center" shrinkToFit="1"/>
    </xf>
    <xf numFmtId="0" fontId="0" fillId="0" borderId="17" xfId="0" applyNumberFormat="1" applyBorder="1" applyAlignment="1">
      <alignment horizontal="center" vertical="center" shrinkToFit="1"/>
    </xf>
    <xf numFmtId="0" fontId="0" fillId="0" borderId="22" xfId="0" applyNumberFormat="1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24" xfId="0" applyBorder="1" applyAlignment="1">
      <alignment horizontal="center" vertical="center" shrinkToFit="1"/>
    </xf>
    <xf numFmtId="0" fontId="0" fillId="0" borderId="25" xfId="0" applyBorder="1" applyAlignment="1">
      <alignment horizontal="center" vertical="center" shrinkToFit="1"/>
    </xf>
  </cellXfs>
  <cellStyles count="21">
    <cellStyle name="Comma [0]_MATERAL2" xfId="3"/>
    <cellStyle name="Comma_MATERAL2" xfId="4"/>
    <cellStyle name="Currency [0]_MATERAL2" xfId="5"/>
    <cellStyle name="Currency_MATERAL2" xfId="6"/>
    <cellStyle name="Normal_Certs Q2" xfId="7"/>
    <cellStyle name="고정소숫점" xfId="8"/>
    <cellStyle name="고정출력1" xfId="9"/>
    <cellStyle name="고정출력2" xfId="10"/>
    <cellStyle name="날짜" xfId="11"/>
    <cellStyle name="달러" xfId="12"/>
    <cellStyle name="쉼표 [0]" xfId="1" builtinId="6"/>
    <cellStyle name="자리수" xfId="13"/>
    <cellStyle name="자리수0" xfId="14"/>
    <cellStyle name="콤마 [0]_공문" xfId="15"/>
    <cellStyle name="콤마_공문" xfId="16"/>
    <cellStyle name="퍼센트" xfId="17"/>
    <cellStyle name="표준" xfId="0" builtinId="0"/>
    <cellStyle name="표준 2" xfId="2"/>
    <cellStyle name="합산" xfId="18"/>
    <cellStyle name="화폐기호" xfId="19"/>
    <cellStyle name="화폐기호0" xfId="2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47625</xdr:colOff>
      <xdr:row>0</xdr:row>
      <xdr:rowOff>57151</xdr:rowOff>
    </xdr:from>
    <xdr:to>
      <xdr:col>26</xdr:col>
      <xdr:colOff>76200</xdr:colOff>
      <xdr:row>1</xdr:row>
      <xdr:rowOff>361951</xdr:rowOff>
    </xdr:to>
    <xdr:grpSp>
      <xdr:nvGrpSpPr>
        <xdr:cNvPr id="12" name="Group 5"/>
        <xdr:cNvGrpSpPr>
          <a:grpSpLocks/>
        </xdr:cNvGrpSpPr>
      </xdr:nvGrpSpPr>
      <xdr:grpSpPr bwMode="auto">
        <a:xfrm>
          <a:off x="1857375" y="57151"/>
          <a:ext cx="2924175" cy="571500"/>
          <a:chOff x="202" y="6"/>
          <a:chExt cx="337" cy="62"/>
        </a:xfrm>
      </xdr:grpSpPr>
      <xdr:pic>
        <xdr:nvPicPr>
          <xdr:cNvPr id="13" name="Picture 3" descr="전북한우협동조합글씨-추가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4324" t="-6522"/>
          <a:stretch>
            <a:fillRect/>
          </a:stretch>
        </xdr:blipFill>
        <xdr:spPr bwMode="auto">
          <a:xfrm>
            <a:off x="277" y="13"/>
            <a:ext cx="262" cy="4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4" name="Picture 4" descr="총체보리한우 로고-흑1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02" y="6"/>
            <a:ext cx="69" cy="6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66"/>
  <sheetViews>
    <sheetView tabSelected="1" workbookViewId="0">
      <selection activeCell="N39" sqref="N39"/>
    </sheetView>
  </sheetViews>
  <sheetFormatPr defaultRowHeight="16.5"/>
  <cols>
    <col min="1" max="36" width="2.375" style="19" customWidth="1"/>
    <col min="37" max="37" width="1.75" style="19" customWidth="1"/>
    <col min="38" max="38" width="1.625" style="19" customWidth="1"/>
    <col min="39" max="39" width="1.75" style="19" customWidth="1"/>
    <col min="40" max="40" width="1.625" style="19" customWidth="1"/>
    <col min="49" max="49" width="7.75" customWidth="1"/>
    <col min="50" max="54" width="1.75" customWidth="1"/>
  </cols>
  <sheetData>
    <row r="1" spans="1:40" ht="21" customHeight="1">
      <c r="A1" s="106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</row>
    <row r="2" spans="1:40" ht="30" customHeight="1">
      <c r="A2" s="107"/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  <c r="AG2" s="108"/>
      <c r="AH2" s="108"/>
      <c r="AI2" s="108"/>
      <c r="AJ2" s="108"/>
      <c r="AK2" s="20"/>
      <c r="AL2" s="20"/>
      <c r="AM2" s="20"/>
      <c r="AN2" s="20"/>
    </row>
    <row r="3" spans="1:40" ht="6" customHeight="1">
      <c r="A3" s="102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  <c r="AA3" s="102"/>
      <c r="AB3" s="102"/>
      <c r="AC3" s="102"/>
      <c r="AD3" s="102"/>
      <c r="AE3" s="102"/>
      <c r="AF3" s="102"/>
      <c r="AG3" s="102"/>
      <c r="AH3" s="102"/>
      <c r="AI3" s="102"/>
      <c r="AJ3" s="102"/>
    </row>
    <row r="4" spans="1:40" ht="24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</row>
    <row r="5" spans="1:40" ht="24" customHeight="1">
      <c r="A5" s="109" t="s">
        <v>82</v>
      </c>
      <c r="B5" s="110"/>
      <c r="C5" s="110"/>
      <c r="D5" s="110"/>
      <c r="E5" s="110"/>
      <c r="F5" s="110"/>
      <c r="G5" s="111" t="s">
        <v>94</v>
      </c>
      <c r="H5" s="112"/>
      <c r="I5" s="112"/>
      <c r="J5" s="112"/>
      <c r="K5" s="112"/>
      <c r="L5" s="112"/>
      <c r="M5" s="112"/>
      <c r="N5" s="112"/>
      <c r="O5" s="112"/>
      <c r="P5" s="112"/>
      <c r="Q5" s="112"/>
      <c r="R5" s="112"/>
      <c r="S5" s="112"/>
      <c r="T5" s="112"/>
      <c r="U5" s="112"/>
      <c r="V5" s="112"/>
      <c r="W5" s="112"/>
      <c r="X5" s="112"/>
      <c r="Y5" s="112"/>
      <c r="Z5" s="112"/>
      <c r="AA5" s="112"/>
      <c r="AB5" s="112"/>
      <c r="AC5" s="112"/>
      <c r="AD5" s="24"/>
      <c r="AE5" s="24"/>
      <c r="AF5" s="24"/>
      <c r="AG5" s="24"/>
      <c r="AH5" s="24"/>
      <c r="AI5" s="24"/>
      <c r="AJ5" s="24"/>
    </row>
    <row r="6" spans="1:40" ht="24" customHeight="1">
      <c r="A6" s="109" t="s">
        <v>83</v>
      </c>
      <c r="B6" s="110"/>
      <c r="C6" s="110"/>
      <c r="D6" s="110"/>
      <c r="E6" s="110"/>
      <c r="F6" s="110"/>
      <c r="G6" s="111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25"/>
      <c r="S6" s="25"/>
      <c r="T6" s="25"/>
      <c r="U6" s="25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</row>
    <row r="7" spans="1:40" ht="24" customHeight="1" thickBot="1">
      <c r="A7" s="103" t="s">
        <v>84</v>
      </c>
      <c r="B7" s="104"/>
      <c r="C7" s="104"/>
      <c r="D7" s="104"/>
      <c r="E7" s="104"/>
      <c r="F7" s="104"/>
      <c r="G7" s="105" t="s">
        <v>136</v>
      </c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5"/>
      <c r="AG7" s="105"/>
      <c r="AH7" s="105"/>
      <c r="AI7" s="105"/>
      <c r="AJ7" s="105"/>
    </row>
    <row r="8" spans="1:40" ht="21" customHeight="1" thickTop="1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</row>
    <row r="9" spans="1:40" ht="21" customHeight="1">
      <c r="A9" s="23"/>
      <c r="B9" s="23"/>
      <c r="C9" s="23"/>
      <c r="D9" s="23"/>
      <c r="E9" s="23"/>
      <c r="F9" s="23"/>
      <c r="G9" s="26" t="s">
        <v>137</v>
      </c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</row>
    <row r="10" spans="1:40" ht="21" customHeight="1">
      <c r="A10" s="23"/>
      <c r="B10" s="23"/>
      <c r="C10" s="23"/>
      <c r="D10" s="23"/>
      <c r="E10" s="23"/>
      <c r="F10" s="23"/>
      <c r="G10" s="26" t="s">
        <v>138</v>
      </c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</row>
    <row r="11" spans="1:40" ht="21" customHeight="1">
      <c r="A11" s="23"/>
      <c r="B11" s="26" t="s">
        <v>89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6"/>
      <c r="AG11" s="23"/>
      <c r="AH11" s="23"/>
      <c r="AI11" s="23"/>
      <c r="AJ11" s="23"/>
    </row>
    <row r="12" spans="1:40" ht="21" customHeight="1">
      <c r="A12" s="23"/>
      <c r="B12" s="26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6"/>
      <c r="AG12" s="23"/>
      <c r="AH12" s="23"/>
      <c r="AI12" s="23"/>
      <c r="AJ12" s="23"/>
    </row>
    <row r="13" spans="1:40" ht="21" customHeight="1">
      <c r="A13" s="23"/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</row>
    <row r="14" spans="1:40" ht="21" customHeight="1">
      <c r="A14" s="23"/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</row>
    <row r="15" spans="1:40" ht="21" customHeight="1">
      <c r="A15" s="23"/>
      <c r="B15" s="35" t="s">
        <v>90</v>
      </c>
      <c r="C15" s="35"/>
      <c r="D15" s="35"/>
      <c r="E15" s="35"/>
      <c r="F15" s="35" t="s">
        <v>91</v>
      </c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</row>
    <row r="16" spans="1:40" ht="21" customHeight="1">
      <c r="A16" s="23"/>
      <c r="B16" s="35"/>
      <c r="C16" s="35"/>
      <c r="D16" s="35"/>
      <c r="E16" s="35"/>
      <c r="F16" s="35" t="s">
        <v>92</v>
      </c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</row>
    <row r="17" spans="1:40" ht="21" customHeight="1">
      <c r="A17" s="23"/>
      <c r="B17" s="35"/>
      <c r="C17" s="35"/>
      <c r="D17" s="35"/>
      <c r="E17" s="35"/>
      <c r="F17" s="35" t="s">
        <v>93</v>
      </c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</row>
    <row r="18" spans="1:40" ht="21" customHeight="1">
      <c r="A18" s="23"/>
      <c r="B18" s="35"/>
      <c r="C18" s="35"/>
      <c r="D18" s="35"/>
      <c r="E18" s="35"/>
      <c r="F18" s="35" t="s">
        <v>106</v>
      </c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</row>
    <row r="19" spans="1:40" ht="21" customHeight="1">
      <c r="A19" s="23"/>
      <c r="B19" s="35"/>
      <c r="C19" s="35"/>
      <c r="D19" s="35"/>
      <c r="E19" s="35"/>
      <c r="F19" s="35" t="s">
        <v>105</v>
      </c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</row>
    <row r="20" spans="1:40" ht="21" customHeight="1">
      <c r="A20" s="23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</row>
    <row r="21" spans="1:40" ht="21" customHeight="1">
      <c r="A21" s="23"/>
      <c r="B21" s="26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6"/>
      <c r="AG21" s="23"/>
      <c r="AH21" s="23"/>
      <c r="AI21" s="23"/>
      <c r="AJ21" s="36"/>
    </row>
    <row r="22" spans="1:40" ht="21" customHeight="1">
      <c r="A22" s="23"/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6"/>
      <c r="AG22" s="23"/>
      <c r="AH22" s="23"/>
      <c r="AI22" s="23"/>
      <c r="AJ22" s="23"/>
    </row>
    <row r="23" spans="1:40" ht="21" customHeight="1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6"/>
      <c r="AG23" s="23"/>
      <c r="AH23" s="23"/>
      <c r="AI23" s="23"/>
      <c r="AJ23" s="23"/>
    </row>
    <row r="24" spans="1:40" ht="21" customHeight="1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6"/>
      <c r="AG24" s="23"/>
      <c r="AH24" s="23"/>
      <c r="AI24" s="23"/>
      <c r="AJ24" s="23"/>
    </row>
    <row r="25" spans="1:40" ht="21" customHeight="1">
      <c r="A25" s="27"/>
      <c r="B25" s="27"/>
      <c r="C25" s="27"/>
      <c r="D25" s="27"/>
      <c r="E25" s="27"/>
      <c r="F25" s="27"/>
      <c r="G25" s="27"/>
      <c r="H25" s="26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1"/>
      <c r="AL25" s="21"/>
      <c r="AM25" s="21"/>
      <c r="AN25" s="21"/>
    </row>
    <row r="26" spans="1:40" ht="24" customHeight="1">
      <c r="A26" s="101" t="s">
        <v>85</v>
      </c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1"/>
      <c r="S26" s="101"/>
      <c r="T26" s="101"/>
      <c r="U26" s="101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22"/>
      <c r="AL26" s="22"/>
      <c r="AM26" s="22"/>
      <c r="AN26" s="22"/>
    </row>
    <row r="27" spans="1:40" ht="21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2"/>
      <c r="AL27" s="22"/>
      <c r="AM27" s="22"/>
      <c r="AN27" s="22"/>
    </row>
    <row r="28" spans="1:40" ht="21" customHeight="1">
      <c r="A28" s="29"/>
      <c r="B28" s="29"/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2"/>
      <c r="AL28" s="22"/>
      <c r="AM28" s="22"/>
      <c r="AN28" s="22"/>
    </row>
    <row r="29" spans="1:40" ht="9.75" customHeight="1">
      <c r="A29" s="102"/>
      <c r="B29" s="102"/>
      <c r="C29" s="102"/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  <c r="AA29" s="102"/>
      <c r="AB29" s="102"/>
      <c r="AC29" s="102"/>
      <c r="AD29" s="102"/>
      <c r="AE29" s="102"/>
      <c r="AF29" s="102"/>
      <c r="AG29" s="102"/>
      <c r="AH29" s="102"/>
      <c r="AI29" s="102"/>
      <c r="AJ29" s="102"/>
      <c r="AK29" s="22"/>
      <c r="AL29" s="22"/>
      <c r="AM29" s="22"/>
      <c r="AN29" s="22"/>
    </row>
    <row r="30" spans="1:40">
      <c r="A30" s="100" t="s">
        <v>86</v>
      </c>
      <c r="B30" s="100"/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100"/>
      <c r="N30" s="100"/>
      <c r="O30" s="10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  <c r="AA30" s="100"/>
      <c r="AB30" s="100"/>
      <c r="AC30" s="100"/>
      <c r="AD30" s="100"/>
      <c r="AE30" s="100"/>
      <c r="AF30" s="100"/>
      <c r="AG30" s="100"/>
      <c r="AH30" s="100"/>
      <c r="AI30" s="100"/>
      <c r="AJ30" s="100"/>
      <c r="AK30" s="22"/>
      <c r="AL30" s="22"/>
      <c r="AM30" s="22"/>
      <c r="AN30" s="22"/>
    </row>
    <row r="31" spans="1:40">
      <c r="A31" s="99" t="s">
        <v>87</v>
      </c>
      <c r="B31" s="99"/>
      <c r="C31" s="99"/>
      <c r="D31" s="99"/>
      <c r="E31" s="99"/>
      <c r="F31" s="99"/>
      <c r="G31" s="99"/>
      <c r="H31" s="99"/>
      <c r="I31" s="99"/>
      <c r="J31" s="99"/>
      <c r="K31" s="99"/>
      <c r="L31" s="99"/>
      <c r="M31" s="99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99"/>
      <c r="AF31" s="99"/>
      <c r="AG31" s="99"/>
      <c r="AH31" s="99"/>
      <c r="AI31" s="99"/>
      <c r="AJ31" s="99"/>
      <c r="AK31" s="22"/>
      <c r="AL31" s="22"/>
      <c r="AM31" s="22"/>
      <c r="AN31" s="22"/>
    </row>
    <row r="32" spans="1:40">
      <c r="A32" s="100" t="s">
        <v>152</v>
      </c>
      <c r="B32" s="100"/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100"/>
      <c r="N32" s="100"/>
      <c r="O32" s="10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  <c r="AA32" s="100"/>
      <c r="AB32" s="100"/>
      <c r="AC32" s="100"/>
      <c r="AD32" s="100"/>
      <c r="AE32" s="100"/>
      <c r="AF32" s="100"/>
      <c r="AG32" s="100"/>
      <c r="AH32" s="100"/>
      <c r="AI32" s="100"/>
      <c r="AJ32" s="100"/>
      <c r="AK32" s="22"/>
      <c r="AL32" s="22"/>
      <c r="AM32" s="22"/>
      <c r="AN32" s="22"/>
    </row>
    <row r="33" spans="1:40">
      <c r="A33" s="100" t="s">
        <v>135</v>
      </c>
      <c r="B33" s="100"/>
      <c r="C33" s="100"/>
      <c r="D33" s="100"/>
      <c r="E33" s="100"/>
      <c r="F33" s="100"/>
      <c r="G33" s="100"/>
      <c r="H33" s="100"/>
      <c r="I33" s="100"/>
      <c r="J33" s="100"/>
      <c r="K33" s="100"/>
      <c r="L33" s="100"/>
      <c r="M33" s="100"/>
      <c r="N33" s="100"/>
      <c r="O33" s="10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  <c r="AA33" s="100"/>
      <c r="AB33" s="100"/>
      <c r="AC33" s="100"/>
      <c r="AD33" s="100"/>
      <c r="AE33" s="100"/>
      <c r="AF33" s="100"/>
      <c r="AG33" s="100"/>
      <c r="AH33" s="100"/>
      <c r="AI33" s="100"/>
      <c r="AJ33" s="100"/>
      <c r="AK33" s="22"/>
      <c r="AL33" s="22"/>
      <c r="AM33" s="22"/>
      <c r="AN33" s="22"/>
    </row>
    <row r="34" spans="1:40">
      <c r="A34" s="100" t="s">
        <v>88</v>
      </c>
      <c r="B34" s="100"/>
      <c r="C34" s="100"/>
      <c r="D34" s="100"/>
      <c r="E34" s="100"/>
      <c r="F34" s="100"/>
      <c r="G34" s="100"/>
      <c r="H34" s="100"/>
      <c r="I34" s="100"/>
      <c r="J34" s="100"/>
      <c r="K34" s="100"/>
      <c r="L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  <c r="AI34" s="100"/>
      <c r="AJ34" s="100"/>
      <c r="AK34" s="22"/>
      <c r="AL34" s="22"/>
      <c r="AM34" s="22"/>
      <c r="AN34" s="22"/>
    </row>
    <row r="35" spans="1:40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</row>
    <row r="36" spans="1:40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</row>
    <row r="37" spans="1:40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</row>
    <row r="38" spans="1:40">
      <c r="A38" s="22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</row>
    <row r="39" spans="1:40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</row>
    <row r="40" spans="1:40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</row>
    <row r="41" spans="1:40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</row>
    <row r="42" spans="1:40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2"/>
      <c r="AK42" s="22"/>
      <c r="AL42" s="22"/>
      <c r="AM42" s="22"/>
      <c r="AN42" s="22"/>
    </row>
    <row r="43" spans="1:40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2"/>
    </row>
    <row r="44" spans="1:40">
      <c r="A44" s="22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2"/>
      <c r="AK44" s="22"/>
      <c r="AL44" s="22"/>
      <c r="AM44" s="22"/>
      <c r="AN44" s="22"/>
    </row>
    <row r="45" spans="1:40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22"/>
      <c r="AK45" s="22"/>
      <c r="AL45" s="22"/>
      <c r="AM45" s="22"/>
      <c r="AN45" s="22"/>
    </row>
    <row r="46" spans="1:40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22"/>
      <c r="AK46" s="22"/>
      <c r="AL46" s="22"/>
      <c r="AM46" s="22"/>
      <c r="AN46" s="22"/>
    </row>
    <row r="47" spans="1:40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</row>
    <row r="48" spans="1:40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22"/>
      <c r="AK48" s="22"/>
      <c r="AL48" s="22"/>
      <c r="AM48" s="22"/>
      <c r="AN48" s="22"/>
    </row>
    <row r="49" spans="1:40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22"/>
      <c r="AK49" s="22"/>
      <c r="AL49" s="22"/>
      <c r="AM49" s="22"/>
      <c r="AN49" s="22"/>
    </row>
    <row r="50" spans="1:40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22"/>
      <c r="AK50" s="22"/>
      <c r="AL50" s="22"/>
      <c r="AM50" s="22"/>
      <c r="AN50" s="22"/>
    </row>
    <row r="51" spans="1:40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  <c r="AH51" s="22"/>
      <c r="AI51" s="22"/>
      <c r="AJ51" s="22"/>
      <c r="AK51" s="22"/>
      <c r="AL51" s="22"/>
      <c r="AM51" s="22"/>
      <c r="AN51" s="22"/>
    </row>
    <row r="52" spans="1:40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2"/>
      <c r="AM52" s="22"/>
      <c r="AN52" s="22"/>
    </row>
    <row r="53" spans="1:40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22"/>
      <c r="AK53" s="22"/>
      <c r="AL53" s="22"/>
      <c r="AM53" s="22"/>
      <c r="AN53" s="22"/>
    </row>
    <row r="54" spans="1:40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22"/>
      <c r="AK54" s="22"/>
      <c r="AL54" s="22"/>
      <c r="AM54" s="22"/>
      <c r="AN54" s="22"/>
    </row>
    <row r="55" spans="1:40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2"/>
      <c r="AH55" s="22"/>
      <c r="AI55" s="22"/>
      <c r="AJ55" s="22"/>
      <c r="AK55" s="22"/>
      <c r="AL55" s="22"/>
      <c r="AM55" s="22"/>
      <c r="AN55" s="22"/>
    </row>
    <row r="56" spans="1:40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/>
      <c r="AJ56" s="22"/>
      <c r="AK56" s="22"/>
      <c r="AL56" s="22"/>
      <c r="AM56" s="22"/>
      <c r="AN56" s="22"/>
    </row>
    <row r="57" spans="1:40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  <c r="AJ57" s="22"/>
      <c r="AK57" s="22"/>
      <c r="AL57" s="22"/>
      <c r="AM57" s="22"/>
      <c r="AN57" s="22"/>
    </row>
    <row r="58" spans="1:40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  <c r="AJ58" s="22"/>
      <c r="AK58" s="22"/>
      <c r="AL58" s="22"/>
      <c r="AM58" s="22"/>
      <c r="AN58" s="22"/>
    </row>
    <row r="59" spans="1:40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  <c r="AJ59" s="22"/>
      <c r="AK59" s="22"/>
      <c r="AL59" s="22"/>
      <c r="AM59" s="22"/>
      <c r="AN59" s="22"/>
    </row>
    <row r="60" spans="1:40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  <c r="AF60" s="22"/>
      <c r="AG60" s="22"/>
      <c r="AH60" s="22"/>
      <c r="AI60" s="22"/>
      <c r="AJ60" s="22"/>
      <c r="AK60" s="22"/>
      <c r="AL60" s="22"/>
      <c r="AM60" s="22"/>
      <c r="AN60" s="22"/>
    </row>
    <row r="61" spans="1:40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  <c r="AF61" s="22"/>
      <c r="AG61" s="22"/>
      <c r="AH61" s="22"/>
      <c r="AI61" s="22"/>
      <c r="AJ61" s="22"/>
      <c r="AK61" s="22"/>
      <c r="AL61" s="22"/>
      <c r="AM61" s="22"/>
      <c r="AN61" s="22"/>
    </row>
    <row r="62" spans="1:40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  <c r="AF62" s="22"/>
      <c r="AG62" s="22"/>
      <c r="AH62" s="22"/>
      <c r="AI62" s="22"/>
      <c r="AJ62" s="22"/>
      <c r="AK62" s="22"/>
      <c r="AL62" s="22"/>
      <c r="AM62" s="22"/>
      <c r="AN62" s="22"/>
    </row>
    <row r="63" spans="1:40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  <c r="AF63" s="22"/>
      <c r="AG63" s="22"/>
      <c r="AH63" s="22"/>
      <c r="AI63" s="22"/>
      <c r="AJ63" s="22"/>
      <c r="AK63" s="22"/>
      <c r="AL63" s="22"/>
      <c r="AM63" s="22"/>
      <c r="AN63" s="22"/>
    </row>
    <row r="64" spans="1:40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  <c r="AF64" s="22"/>
      <c r="AG64" s="22"/>
      <c r="AH64" s="22"/>
      <c r="AI64" s="22"/>
      <c r="AJ64" s="22"/>
      <c r="AK64" s="22"/>
      <c r="AL64" s="22"/>
      <c r="AM64" s="22"/>
      <c r="AN64" s="22"/>
    </row>
    <row r="65" spans="1:40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  <c r="AF65" s="22"/>
      <c r="AG65" s="22"/>
      <c r="AH65" s="22"/>
      <c r="AI65" s="22"/>
      <c r="AJ65" s="22"/>
      <c r="AK65" s="22"/>
      <c r="AL65" s="22"/>
      <c r="AM65" s="22"/>
      <c r="AN65" s="22"/>
    </row>
    <row r="66" spans="1:40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  <c r="AA66" s="22"/>
      <c r="AB66" s="22"/>
      <c r="AC66" s="22"/>
      <c r="AD66" s="22"/>
      <c r="AE66" s="22"/>
      <c r="AF66" s="22"/>
      <c r="AG66" s="22"/>
      <c r="AH66" s="22"/>
      <c r="AI66" s="22"/>
      <c r="AJ66" s="22"/>
      <c r="AK66" s="22"/>
      <c r="AL66" s="22"/>
      <c r="AM66" s="22"/>
      <c r="AN66" s="22"/>
    </row>
  </sheetData>
  <mergeCells count="16">
    <mergeCell ref="A7:F7"/>
    <mergeCell ref="G7:AJ7"/>
    <mergeCell ref="A1:AJ1"/>
    <mergeCell ref="A2:AJ2"/>
    <mergeCell ref="A3:AJ3"/>
    <mergeCell ref="A5:F5"/>
    <mergeCell ref="G5:AC5"/>
    <mergeCell ref="A6:F6"/>
    <mergeCell ref="G6:Q6"/>
    <mergeCell ref="A31:AJ31"/>
    <mergeCell ref="A32:AJ32"/>
    <mergeCell ref="A33:AJ33"/>
    <mergeCell ref="A34:AJ34"/>
    <mergeCell ref="A26:AJ26"/>
    <mergeCell ref="A29:AJ29"/>
    <mergeCell ref="A30:AJ30"/>
  </mergeCells>
  <phoneticPr fontId="2" type="noConversion"/>
  <pageMargins left="0.43" right="0.43" top="0.75" bottom="0.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>
      <selection activeCell="B5" sqref="B5"/>
    </sheetView>
  </sheetViews>
  <sheetFormatPr defaultRowHeight="16.5"/>
  <cols>
    <col min="1" max="4" width="21.5" customWidth="1"/>
    <col min="5" max="9" width="1.5" customWidth="1"/>
    <col min="11" max="11" width="17.25" bestFit="1" customWidth="1"/>
    <col min="12" max="12" width="10.625" bestFit="1" customWidth="1"/>
    <col min="13" max="13" width="14.875" bestFit="1" customWidth="1"/>
  </cols>
  <sheetData>
    <row r="1" spans="1:4" ht="20.25">
      <c r="A1" s="8" t="s">
        <v>33</v>
      </c>
    </row>
    <row r="2" spans="1:4" ht="26.25">
      <c r="A2" s="122" t="s">
        <v>60</v>
      </c>
      <c r="B2" s="122"/>
      <c r="C2" s="122"/>
      <c r="D2" s="122"/>
    </row>
    <row r="3" spans="1:4" ht="26.25">
      <c r="A3" s="123" t="s">
        <v>139</v>
      </c>
      <c r="B3" s="123"/>
      <c r="C3" s="123"/>
      <c r="D3" s="123"/>
    </row>
    <row r="4" spans="1:4">
      <c r="A4" s="1"/>
    </row>
    <row r="5" spans="1:4">
      <c r="A5" s="1"/>
    </row>
    <row r="6" spans="1:4" ht="20.25">
      <c r="A6" s="121" t="s">
        <v>34</v>
      </c>
      <c r="B6" s="121"/>
      <c r="C6" s="121"/>
      <c r="D6" s="121"/>
    </row>
    <row r="7" spans="1:4" ht="17.25">
      <c r="A7" s="9"/>
      <c r="D7" s="9" t="s">
        <v>35</v>
      </c>
    </row>
    <row r="8" spans="1:4" ht="30" customHeight="1">
      <c r="A8" s="10" t="s">
        <v>36</v>
      </c>
      <c r="B8" s="10" t="s">
        <v>15</v>
      </c>
      <c r="C8" s="10" t="s">
        <v>37</v>
      </c>
      <c r="D8" s="10" t="s">
        <v>32</v>
      </c>
    </row>
    <row r="9" spans="1:4" ht="30" customHeight="1">
      <c r="A9" s="11" t="s">
        <v>16</v>
      </c>
      <c r="B9" s="18">
        <v>720000</v>
      </c>
      <c r="C9" s="18">
        <v>351713</v>
      </c>
      <c r="D9" s="90">
        <f>B9-C9</f>
        <v>368287</v>
      </c>
    </row>
    <row r="10" spans="1:4" ht="30" customHeight="1">
      <c r="A10" s="11" t="s">
        <v>38</v>
      </c>
      <c r="B10" s="18">
        <v>310000</v>
      </c>
      <c r="C10" s="18">
        <v>310000</v>
      </c>
      <c r="D10" s="90">
        <f t="shared" ref="D10:D12" si="0">B10-C10</f>
        <v>0</v>
      </c>
    </row>
    <row r="11" spans="1:4" ht="30" customHeight="1">
      <c r="A11" s="11" t="s">
        <v>39</v>
      </c>
      <c r="B11" s="18">
        <v>90000</v>
      </c>
      <c r="C11" s="18">
        <v>90000</v>
      </c>
      <c r="D11" s="90">
        <f t="shared" si="0"/>
        <v>0</v>
      </c>
    </row>
    <row r="12" spans="1:4" ht="30" customHeight="1">
      <c r="A12" s="11" t="s">
        <v>40</v>
      </c>
      <c r="B12" s="18"/>
      <c r="C12" s="18"/>
      <c r="D12" s="90">
        <f t="shared" si="0"/>
        <v>0</v>
      </c>
    </row>
    <row r="13" spans="1:4" ht="30" customHeight="1">
      <c r="A13" s="11" t="s">
        <v>7</v>
      </c>
      <c r="B13" s="18">
        <f>SUM(B9:B12)</f>
        <v>1120000</v>
      </c>
      <c r="C13" s="18">
        <f>SUM(C9:C12)</f>
        <v>751713</v>
      </c>
      <c r="D13" s="90">
        <f>B13-C13</f>
        <v>368287</v>
      </c>
    </row>
    <row r="14" spans="1:4" ht="20.25">
      <c r="A14" s="12" t="s">
        <v>140</v>
      </c>
    </row>
    <row r="15" spans="1:4">
      <c r="A15" s="1"/>
    </row>
    <row r="16" spans="1:4">
      <c r="A16" s="1"/>
    </row>
    <row r="17" spans="1:4" ht="20.25">
      <c r="A17" s="121" t="s">
        <v>41</v>
      </c>
      <c r="B17" s="121"/>
      <c r="C17" s="121"/>
      <c r="D17" s="121"/>
    </row>
    <row r="18" spans="1:4" ht="17.25">
      <c r="A18" s="9"/>
      <c r="D18" s="17" t="s">
        <v>35</v>
      </c>
    </row>
    <row r="19" spans="1:4" ht="30" customHeight="1">
      <c r="A19" s="115" t="s">
        <v>42</v>
      </c>
      <c r="B19" s="116"/>
      <c r="C19" s="115" t="s">
        <v>43</v>
      </c>
      <c r="D19" s="116"/>
    </row>
    <row r="20" spans="1:4" ht="30" customHeight="1">
      <c r="A20" s="124"/>
      <c r="B20" s="125"/>
      <c r="C20" s="124"/>
      <c r="D20" s="125"/>
    </row>
    <row r="21" spans="1:4" ht="17.25">
      <c r="A21" s="13" t="s">
        <v>44</v>
      </c>
    </row>
    <row r="22" spans="1:4">
      <c r="A22" s="2"/>
    </row>
    <row r="23" spans="1:4">
      <c r="A23" s="2"/>
    </row>
    <row r="24" spans="1:4" ht="20.25">
      <c r="A24" s="121" t="s">
        <v>45</v>
      </c>
      <c r="B24" s="121"/>
      <c r="C24" s="121"/>
      <c r="D24" s="121"/>
    </row>
    <row r="25" spans="1:4" ht="17.25">
      <c r="A25" s="9"/>
      <c r="D25" s="17" t="s">
        <v>35</v>
      </c>
    </row>
    <row r="26" spans="1:4" ht="30" customHeight="1">
      <c r="A26" s="115" t="s">
        <v>42</v>
      </c>
      <c r="B26" s="116"/>
      <c r="C26" s="115" t="s">
        <v>43</v>
      </c>
      <c r="D26" s="116"/>
    </row>
    <row r="27" spans="1:4" ht="30" customHeight="1">
      <c r="A27" s="126">
        <v>680000</v>
      </c>
      <c r="B27" s="127"/>
      <c r="C27" s="126">
        <v>680000</v>
      </c>
      <c r="D27" s="127"/>
    </row>
    <row r="28" spans="1:4" ht="17.25">
      <c r="A28" s="13" t="s">
        <v>44</v>
      </c>
    </row>
    <row r="29" spans="1:4" ht="17.25">
      <c r="A29" s="13" t="s">
        <v>46</v>
      </c>
    </row>
    <row r="30" spans="1:4">
      <c r="A30" s="2"/>
    </row>
    <row r="31" spans="1:4">
      <c r="A31" s="2"/>
    </row>
    <row r="32" spans="1:4">
      <c r="A32" s="2"/>
    </row>
    <row r="33" spans="1:4">
      <c r="A33" s="2"/>
    </row>
    <row r="34" spans="1:4" ht="20.25">
      <c r="A34" s="121" t="s">
        <v>47</v>
      </c>
      <c r="B34" s="121"/>
      <c r="C34" s="121"/>
      <c r="D34" s="121"/>
    </row>
    <row r="35" spans="1:4" ht="17.25">
      <c r="A35" s="9"/>
      <c r="D35" s="17" t="s">
        <v>35</v>
      </c>
    </row>
    <row r="36" spans="1:4" ht="30" customHeight="1">
      <c r="A36" s="10" t="s">
        <v>36</v>
      </c>
      <c r="B36" s="10" t="s">
        <v>42</v>
      </c>
      <c r="C36" s="10" t="s">
        <v>43</v>
      </c>
      <c r="D36" s="10" t="s">
        <v>48</v>
      </c>
    </row>
    <row r="37" spans="1:4" ht="30" customHeight="1">
      <c r="A37" s="14" t="s">
        <v>49</v>
      </c>
      <c r="B37" s="15"/>
      <c r="C37" s="15"/>
      <c r="D37" s="94"/>
    </row>
    <row r="38" spans="1:4" ht="30" customHeight="1">
      <c r="A38" s="15" t="s">
        <v>50</v>
      </c>
      <c r="B38" s="30"/>
      <c r="C38" s="30"/>
      <c r="D38" s="94"/>
    </row>
    <row r="39" spans="1:4" ht="17.25">
      <c r="A39" s="13" t="s">
        <v>51</v>
      </c>
    </row>
    <row r="40" spans="1:4" ht="17.25">
      <c r="A40" s="13" t="s">
        <v>52</v>
      </c>
    </row>
    <row r="41" spans="1:4">
      <c r="A41" s="2"/>
    </row>
    <row r="42" spans="1:4" ht="20.25">
      <c r="A42" s="121" t="s">
        <v>53</v>
      </c>
      <c r="B42" s="121"/>
      <c r="C42" s="121"/>
      <c r="D42" s="121"/>
    </row>
    <row r="43" spans="1:4" ht="17.25">
      <c r="A43" s="9"/>
      <c r="D43" s="17" t="s">
        <v>35</v>
      </c>
    </row>
    <row r="44" spans="1:4" ht="30" customHeight="1">
      <c r="A44" s="115" t="s">
        <v>54</v>
      </c>
      <c r="B44" s="116"/>
      <c r="C44" s="10" t="s">
        <v>55</v>
      </c>
      <c r="D44" s="10" t="s">
        <v>56</v>
      </c>
    </row>
    <row r="45" spans="1:4" ht="30" customHeight="1">
      <c r="A45" s="117" t="s">
        <v>116</v>
      </c>
      <c r="B45" s="118"/>
      <c r="C45" s="31">
        <f>C13-A27</f>
        <v>71713</v>
      </c>
      <c r="D45" s="94">
        <v>42581</v>
      </c>
    </row>
    <row r="46" spans="1:4" ht="30" customHeight="1">
      <c r="A46" s="117"/>
      <c r="B46" s="118"/>
      <c r="C46" s="31"/>
      <c r="D46" s="94"/>
    </row>
    <row r="47" spans="1:4" ht="30" customHeight="1">
      <c r="A47" s="117"/>
      <c r="B47" s="118"/>
      <c r="C47" s="31"/>
      <c r="D47" s="15"/>
    </row>
    <row r="48" spans="1:4" ht="30" customHeight="1">
      <c r="A48" s="119" t="s">
        <v>7</v>
      </c>
      <c r="B48" s="120"/>
      <c r="C48" s="31">
        <f>SUM(C45:C47)</f>
        <v>71713</v>
      </c>
      <c r="D48" s="15" t="s">
        <v>153</v>
      </c>
    </row>
    <row r="49" spans="1:4" ht="17.25">
      <c r="A49" s="13" t="s">
        <v>57</v>
      </c>
    </row>
    <row r="50" spans="1:4">
      <c r="A50" s="2"/>
    </row>
    <row r="51" spans="1:4">
      <c r="A51" s="2"/>
    </row>
    <row r="52" spans="1:4" ht="51.75" customHeight="1">
      <c r="A52" s="114" t="s">
        <v>59</v>
      </c>
      <c r="B52" s="114"/>
      <c r="C52" s="114"/>
      <c r="D52" s="114"/>
    </row>
    <row r="53" spans="1:4">
      <c r="A53" s="2"/>
    </row>
    <row r="54" spans="1:4">
      <c r="A54" s="2"/>
    </row>
    <row r="55" spans="1:4" ht="20.25">
      <c r="A55" s="16" t="s">
        <v>108</v>
      </c>
    </row>
    <row r="56" spans="1:4">
      <c r="A56" s="2"/>
    </row>
    <row r="57" spans="1:4">
      <c r="A57" s="2"/>
    </row>
    <row r="58" spans="1:4">
      <c r="A58" s="2"/>
    </row>
    <row r="59" spans="1:4" ht="33.75">
      <c r="A59" s="113" t="s">
        <v>58</v>
      </c>
      <c r="B59" s="113"/>
      <c r="C59" s="113"/>
      <c r="D59" s="113"/>
    </row>
    <row r="60" spans="1:4">
      <c r="A60" s="1"/>
    </row>
  </sheetData>
  <mergeCells count="22">
    <mergeCell ref="A42:D42"/>
    <mergeCell ref="A2:D2"/>
    <mergeCell ref="A3:D3"/>
    <mergeCell ref="A17:D17"/>
    <mergeCell ref="A6:D6"/>
    <mergeCell ref="A24:D24"/>
    <mergeCell ref="C20:D20"/>
    <mergeCell ref="A20:B20"/>
    <mergeCell ref="C19:D19"/>
    <mergeCell ref="A19:B19"/>
    <mergeCell ref="C27:D27"/>
    <mergeCell ref="A27:B27"/>
    <mergeCell ref="C26:D26"/>
    <mergeCell ref="A26:B26"/>
    <mergeCell ref="A34:D34"/>
    <mergeCell ref="A59:D59"/>
    <mergeCell ref="A52:D52"/>
    <mergeCell ref="A44:B44"/>
    <mergeCell ref="A45:B45"/>
    <mergeCell ref="A46:B46"/>
    <mergeCell ref="A47:B47"/>
    <mergeCell ref="A48:B48"/>
  </mergeCells>
  <phoneticPr fontId="2" type="noConversion"/>
  <pageMargins left="0.38" right="0.39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topLeftCell="A2" workbookViewId="0">
      <selection activeCell="G25" sqref="G4:G25"/>
    </sheetView>
  </sheetViews>
  <sheetFormatPr defaultRowHeight="13.5"/>
  <cols>
    <col min="1" max="1" width="9.75" style="65" customWidth="1"/>
    <col min="2" max="2" width="11.25" style="65" customWidth="1"/>
    <col min="3" max="3" width="5.125" style="65" customWidth="1"/>
    <col min="4" max="4" width="15.625" style="65" customWidth="1"/>
    <col min="5" max="5" width="7.875" style="65" customWidth="1"/>
    <col min="6" max="6" width="6.5" style="65" customWidth="1"/>
    <col min="7" max="7" width="8.5" style="65" customWidth="1"/>
    <col min="8" max="8" width="8.625" style="65" customWidth="1"/>
    <col min="9" max="9" width="8.75" style="65" customWidth="1"/>
    <col min="10" max="10" width="9" style="65" customWidth="1"/>
    <col min="11" max="12" width="1.875" style="65" customWidth="1"/>
    <col min="13" max="13" width="3.375" style="65" customWidth="1"/>
    <col min="14" max="14" width="4.375" style="65" customWidth="1"/>
    <col min="15" max="15" width="19.875" style="65" customWidth="1"/>
    <col min="16" max="16" width="19.25" style="65" customWidth="1"/>
    <col min="17" max="18" width="9" style="65"/>
    <col min="19" max="19" width="14" style="65" customWidth="1"/>
    <col min="20" max="16384" width="9" style="65"/>
  </cols>
  <sheetData>
    <row r="1" spans="1:19" ht="25.5">
      <c r="A1" s="129" t="s">
        <v>79</v>
      </c>
      <c r="B1" s="129"/>
      <c r="C1" s="129"/>
      <c r="D1" s="129"/>
      <c r="E1" s="129"/>
      <c r="F1" s="129"/>
      <c r="G1" s="129"/>
      <c r="H1" s="129"/>
      <c r="I1" s="129"/>
      <c r="J1" s="129"/>
    </row>
    <row r="2" spans="1:19">
      <c r="A2" s="66"/>
      <c r="B2" s="66"/>
    </row>
    <row r="3" spans="1:19" ht="27">
      <c r="A3" s="67" t="s">
        <v>65</v>
      </c>
      <c r="B3" s="67" t="s">
        <v>66</v>
      </c>
      <c r="C3" s="67" t="s">
        <v>67</v>
      </c>
      <c r="D3" s="67" t="s">
        <v>68</v>
      </c>
      <c r="E3" s="67" t="s">
        <v>109</v>
      </c>
      <c r="F3" s="67" t="s">
        <v>69</v>
      </c>
      <c r="G3" s="67" t="s">
        <v>70</v>
      </c>
      <c r="H3" s="67" t="s">
        <v>71</v>
      </c>
      <c r="I3" s="67" t="s">
        <v>72</v>
      </c>
      <c r="J3" s="67" t="s">
        <v>73</v>
      </c>
      <c r="O3" s="91"/>
      <c r="P3" s="91"/>
    </row>
    <row r="4" spans="1:19" ht="18.75" customHeight="1">
      <c r="A4" s="68">
        <v>42389</v>
      </c>
      <c r="B4" s="70" t="s">
        <v>110</v>
      </c>
      <c r="C4" s="69"/>
      <c r="D4" s="70" t="s">
        <v>111</v>
      </c>
      <c r="E4" s="70"/>
      <c r="F4" s="69"/>
      <c r="G4" s="71">
        <v>100000</v>
      </c>
      <c r="H4" s="71"/>
      <c r="I4" s="89"/>
      <c r="J4" s="93">
        <f>G4</f>
        <v>100000</v>
      </c>
      <c r="O4" s="91"/>
      <c r="P4" s="91"/>
    </row>
    <row r="5" spans="1:19" ht="18.75" customHeight="1">
      <c r="A5" s="68">
        <v>42389</v>
      </c>
      <c r="B5" s="70" t="s">
        <v>110</v>
      </c>
      <c r="C5" s="69"/>
      <c r="D5" s="70" t="s">
        <v>112</v>
      </c>
      <c r="E5" s="70"/>
      <c r="F5" s="69"/>
      <c r="G5" s="71">
        <v>30000</v>
      </c>
      <c r="H5" s="71"/>
      <c r="I5" s="71"/>
      <c r="J5" s="71">
        <f>IF(SUM(G5:H5)=0,0,J4+G5-H5)</f>
        <v>130000</v>
      </c>
      <c r="O5" s="91"/>
      <c r="P5" s="91"/>
    </row>
    <row r="6" spans="1:19" ht="18.75" customHeight="1">
      <c r="A6" s="68">
        <v>42395</v>
      </c>
      <c r="B6" s="70" t="s">
        <v>113</v>
      </c>
      <c r="C6" s="69">
        <v>1</v>
      </c>
      <c r="D6" s="70" t="s">
        <v>114</v>
      </c>
      <c r="E6" s="70" t="s">
        <v>111</v>
      </c>
      <c r="F6" s="69" t="s">
        <v>115</v>
      </c>
      <c r="G6" s="71"/>
      <c r="H6" s="71">
        <v>44878</v>
      </c>
      <c r="I6" s="71">
        <f>H6</f>
        <v>44878</v>
      </c>
      <c r="J6" s="71">
        <f t="shared" ref="J6:J35" si="0">IF(SUM(G6:H6)=0,0,J5+G6-H6)</f>
        <v>85122</v>
      </c>
      <c r="O6" s="91"/>
      <c r="P6" s="91"/>
    </row>
    <row r="7" spans="1:19" ht="18.75" customHeight="1">
      <c r="A7" s="68">
        <v>42398</v>
      </c>
      <c r="B7" s="70" t="s">
        <v>116</v>
      </c>
      <c r="C7" s="69">
        <v>2</v>
      </c>
      <c r="D7" s="70" t="s">
        <v>117</v>
      </c>
      <c r="E7" s="70" t="s">
        <v>111</v>
      </c>
      <c r="F7" s="69" t="s">
        <v>115</v>
      </c>
      <c r="G7" s="71"/>
      <c r="H7" s="71">
        <v>42574</v>
      </c>
      <c r="I7" s="71">
        <f>H7</f>
        <v>42574</v>
      </c>
      <c r="J7" s="71">
        <f t="shared" si="0"/>
        <v>42548</v>
      </c>
      <c r="O7" s="91"/>
      <c r="P7" s="91"/>
    </row>
    <row r="8" spans="1:19" ht="18.75" customHeight="1">
      <c r="A8" s="68">
        <v>42398</v>
      </c>
      <c r="B8" s="70" t="s">
        <v>116</v>
      </c>
      <c r="C8" s="69">
        <v>3</v>
      </c>
      <c r="D8" s="70" t="s">
        <v>0</v>
      </c>
      <c r="E8" s="70" t="s">
        <v>112</v>
      </c>
      <c r="F8" s="69" t="s">
        <v>115</v>
      </c>
      <c r="G8" s="71"/>
      <c r="H8" s="71">
        <v>30000</v>
      </c>
      <c r="I8" s="71">
        <f>H8</f>
        <v>30000</v>
      </c>
      <c r="J8" s="71">
        <f t="shared" si="0"/>
        <v>12548</v>
      </c>
    </row>
    <row r="9" spans="1:19" ht="18.75" customHeight="1">
      <c r="A9" s="68">
        <v>42422</v>
      </c>
      <c r="B9" s="70" t="s">
        <v>110</v>
      </c>
      <c r="C9" s="69"/>
      <c r="D9" s="70" t="s">
        <v>111</v>
      </c>
      <c r="E9" s="70"/>
      <c r="F9" s="69"/>
      <c r="G9" s="71">
        <v>210000</v>
      </c>
      <c r="H9" s="71"/>
      <c r="I9" s="71"/>
      <c r="J9" s="71">
        <f t="shared" si="0"/>
        <v>222548</v>
      </c>
    </row>
    <row r="10" spans="1:19" ht="18.75" customHeight="1">
      <c r="A10" s="68">
        <v>42422</v>
      </c>
      <c r="B10" s="70" t="s">
        <v>110</v>
      </c>
      <c r="C10" s="69"/>
      <c r="D10" s="70" t="s">
        <v>112</v>
      </c>
      <c r="E10" s="70"/>
      <c r="F10" s="69"/>
      <c r="G10" s="71">
        <v>60000</v>
      </c>
      <c r="H10" s="71"/>
      <c r="I10" s="71"/>
      <c r="J10" s="71">
        <f t="shared" si="0"/>
        <v>282548</v>
      </c>
      <c r="O10"/>
      <c r="P10"/>
    </row>
    <row r="11" spans="1:19" ht="18.75" customHeight="1">
      <c r="A11" s="68">
        <v>42425</v>
      </c>
      <c r="B11" s="70" t="s">
        <v>113</v>
      </c>
      <c r="C11" s="69">
        <v>4</v>
      </c>
      <c r="D11" s="70" t="s">
        <v>114</v>
      </c>
      <c r="E11" s="70" t="s">
        <v>111</v>
      </c>
      <c r="F11" s="69" t="s">
        <v>115</v>
      </c>
      <c r="G11" s="71"/>
      <c r="H11" s="71">
        <v>46638</v>
      </c>
      <c r="I11" s="130">
        <f>SUM(H11:H12)</f>
        <v>91163</v>
      </c>
      <c r="J11" s="71">
        <f t="shared" si="0"/>
        <v>235910</v>
      </c>
      <c r="O11"/>
      <c r="P11"/>
    </row>
    <row r="12" spans="1:19" ht="18.75" customHeight="1">
      <c r="A12" s="68">
        <v>42425</v>
      </c>
      <c r="B12" s="70" t="s">
        <v>113</v>
      </c>
      <c r="C12" s="69">
        <v>4</v>
      </c>
      <c r="D12" s="70" t="s">
        <v>101</v>
      </c>
      <c r="E12" s="70" t="s">
        <v>111</v>
      </c>
      <c r="F12" s="69" t="s">
        <v>115</v>
      </c>
      <c r="G12" s="71"/>
      <c r="H12" s="71">
        <v>44525</v>
      </c>
      <c r="I12" s="131"/>
      <c r="J12" s="71">
        <f t="shared" si="0"/>
        <v>191385</v>
      </c>
      <c r="O12"/>
      <c r="P12"/>
    </row>
    <row r="13" spans="1:19" ht="18.75" customHeight="1">
      <c r="A13" s="68">
        <v>42437</v>
      </c>
      <c r="B13" s="70" t="s">
        <v>116</v>
      </c>
      <c r="C13" s="69">
        <v>5</v>
      </c>
      <c r="D13" s="70" t="s">
        <v>0</v>
      </c>
      <c r="E13" s="70" t="s">
        <v>112</v>
      </c>
      <c r="F13" s="69" t="s">
        <v>115</v>
      </c>
      <c r="G13" s="71"/>
      <c r="H13" s="71">
        <v>60000</v>
      </c>
      <c r="I13" s="71">
        <f>H13</f>
        <v>60000</v>
      </c>
      <c r="J13" s="71">
        <f t="shared" si="0"/>
        <v>131385</v>
      </c>
      <c r="O13"/>
      <c r="P13"/>
    </row>
    <row r="14" spans="1:19" ht="18.75" customHeight="1">
      <c r="A14" s="68">
        <v>42437</v>
      </c>
      <c r="B14" s="70" t="s">
        <v>116</v>
      </c>
      <c r="C14" s="69">
        <v>6</v>
      </c>
      <c r="D14" s="70" t="s">
        <v>114</v>
      </c>
      <c r="E14" s="70" t="s">
        <v>111</v>
      </c>
      <c r="F14" s="69" t="s">
        <v>115</v>
      </c>
      <c r="G14" s="71"/>
      <c r="H14" s="71">
        <v>119313</v>
      </c>
      <c r="I14" s="71">
        <f>H14</f>
        <v>119313</v>
      </c>
      <c r="J14" s="71">
        <f t="shared" si="0"/>
        <v>12072</v>
      </c>
      <c r="O14"/>
      <c r="P14" s="4"/>
      <c r="S14" s="91"/>
    </row>
    <row r="15" spans="1:19" ht="18.75" customHeight="1">
      <c r="A15" s="68">
        <v>42451</v>
      </c>
      <c r="B15" s="70" t="s">
        <v>110</v>
      </c>
      <c r="C15" s="69"/>
      <c r="D15" s="70" t="s">
        <v>118</v>
      </c>
      <c r="E15" s="70"/>
      <c r="F15" s="69"/>
      <c r="G15" s="71">
        <v>280000</v>
      </c>
      <c r="H15" s="71"/>
      <c r="I15" s="71"/>
      <c r="J15" s="71">
        <f t="shared" si="0"/>
        <v>292072</v>
      </c>
      <c r="O15"/>
      <c r="P15" s="4"/>
      <c r="S15" s="91"/>
    </row>
    <row r="16" spans="1:19" ht="18.75" customHeight="1">
      <c r="A16" s="68">
        <v>42451</v>
      </c>
      <c r="B16" s="70" t="s">
        <v>113</v>
      </c>
      <c r="C16" s="69">
        <v>7</v>
      </c>
      <c r="D16" s="70" t="s">
        <v>101</v>
      </c>
      <c r="E16" s="70" t="s">
        <v>119</v>
      </c>
      <c r="F16" s="69" t="s">
        <v>143</v>
      </c>
      <c r="G16" s="71"/>
      <c r="H16" s="71">
        <f>42927+23061</f>
        <v>65988</v>
      </c>
      <c r="I16" s="130">
        <f>SUM(H16:H17)</f>
        <v>87718</v>
      </c>
      <c r="J16" s="71">
        <f t="shared" si="0"/>
        <v>226084</v>
      </c>
      <c r="O16"/>
      <c r="P16" s="4"/>
      <c r="S16" s="91"/>
    </row>
    <row r="17" spans="1:19" ht="18.75" customHeight="1">
      <c r="A17" s="68">
        <v>42451</v>
      </c>
      <c r="B17" s="70" t="s">
        <v>113</v>
      </c>
      <c r="C17" s="69">
        <v>7</v>
      </c>
      <c r="D17" s="70" t="s">
        <v>114</v>
      </c>
      <c r="E17" s="70" t="s">
        <v>119</v>
      </c>
      <c r="F17" s="69" t="s">
        <v>143</v>
      </c>
      <c r="G17" s="71"/>
      <c r="H17" s="71">
        <v>21730</v>
      </c>
      <c r="I17" s="131"/>
      <c r="J17" s="71">
        <f t="shared" si="0"/>
        <v>204354</v>
      </c>
      <c r="O17"/>
      <c r="P17"/>
      <c r="S17" s="91"/>
    </row>
    <row r="18" spans="1:19" ht="18.75" customHeight="1">
      <c r="A18" s="68">
        <v>42486</v>
      </c>
      <c r="B18" s="70" t="s">
        <v>141</v>
      </c>
      <c r="C18" s="69">
        <v>8</v>
      </c>
      <c r="D18" s="96" t="s">
        <v>101</v>
      </c>
      <c r="E18" s="70" t="s">
        <v>142</v>
      </c>
      <c r="F18" s="69" t="s">
        <v>143</v>
      </c>
      <c r="G18" s="71"/>
      <c r="H18" s="71">
        <v>12072</v>
      </c>
      <c r="I18" s="71">
        <f>H18</f>
        <v>12072</v>
      </c>
      <c r="J18" s="71">
        <f t="shared" si="0"/>
        <v>192282</v>
      </c>
      <c r="O18"/>
      <c r="P18"/>
    </row>
    <row r="19" spans="1:19" ht="18.75" customHeight="1">
      <c r="A19" s="68">
        <v>42486</v>
      </c>
      <c r="B19" s="70" t="s">
        <v>141</v>
      </c>
      <c r="C19" s="69">
        <v>9</v>
      </c>
      <c r="D19" s="96" t="s">
        <v>144</v>
      </c>
      <c r="E19" s="70" t="s">
        <v>145</v>
      </c>
      <c r="F19" s="69" t="s">
        <v>143</v>
      </c>
      <c r="G19" s="71"/>
      <c r="H19" s="71">
        <v>31808</v>
      </c>
      <c r="I19" s="130">
        <f>SUM(H19:H20)</f>
        <v>102128</v>
      </c>
      <c r="J19" s="71">
        <f t="shared" si="0"/>
        <v>160474</v>
      </c>
      <c r="O19"/>
      <c r="P19"/>
    </row>
    <row r="20" spans="1:19" ht="18.75" customHeight="1">
      <c r="A20" s="68">
        <v>42486</v>
      </c>
      <c r="B20" s="70" t="s">
        <v>141</v>
      </c>
      <c r="C20" s="69">
        <v>9</v>
      </c>
      <c r="D20" s="70" t="s">
        <v>146</v>
      </c>
      <c r="E20" s="70" t="s">
        <v>145</v>
      </c>
      <c r="F20" s="69" t="s">
        <v>143</v>
      </c>
      <c r="G20" s="71"/>
      <c r="H20" s="71">
        <v>70320</v>
      </c>
      <c r="I20" s="131"/>
      <c r="J20" s="71">
        <f t="shared" si="0"/>
        <v>90154</v>
      </c>
      <c r="O20"/>
      <c r="P20"/>
    </row>
    <row r="21" spans="1:19" ht="18.75" customHeight="1">
      <c r="A21" s="68">
        <v>42489</v>
      </c>
      <c r="B21" s="70" t="s">
        <v>147</v>
      </c>
      <c r="C21" s="69">
        <v>10</v>
      </c>
      <c r="D21" s="70" t="s">
        <v>148</v>
      </c>
      <c r="E21" s="70" t="s">
        <v>145</v>
      </c>
      <c r="F21" s="69" t="s">
        <v>143</v>
      </c>
      <c r="G21" s="71"/>
      <c r="H21" s="71">
        <v>45982</v>
      </c>
      <c r="I21" s="130">
        <f>SUM(H21:H22)</f>
        <v>68916</v>
      </c>
      <c r="J21" s="71">
        <f t="shared" si="0"/>
        <v>44172</v>
      </c>
      <c r="O21"/>
      <c r="P21"/>
    </row>
    <row r="22" spans="1:19" ht="18.75" customHeight="1">
      <c r="A22" s="68">
        <v>42489</v>
      </c>
      <c r="B22" s="70" t="s">
        <v>147</v>
      </c>
      <c r="C22" s="69">
        <v>10</v>
      </c>
      <c r="D22" s="70" t="s">
        <v>101</v>
      </c>
      <c r="E22" s="70" t="s">
        <v>145</v>
      </c>
      <c r="F22" s="69" t="s">
        <v>143</v>
      </c>
      <c r="G22" s="71"/>
      <c r="H22" s="71">
        <v>22934</v>
      </c>
      <c r="I22" s="131"/>
      <c r="J22" s="71">
        <f t="shared" si="0"/>
        <v>21238</v>
      </c>
    </row>
    <row r="23" spans="1:19" ht="18.75" customHeight="1">
      <c r="A23" s="68">
        <v>42517</v>
      </c>
      <c r="B23" s="70" t="s">
        <v>141</v>
      </c>
      <c r="C23" s="69">
        <v>11</v>
      </c>
      <c r="D23" s="70" t="s">
        <v>146</v>
      </c>
      <c r="E23" s="70" t="s">
        <v>145</v>
      </c>
      <c r="F23" s="69" t="s">
        <v>143</v>
      </c>
      <c r="G23" s="71"/>
      <c r="H23" s="71">
        <v>21238</v>
      </c>
      <c r="I23" s="71">
        <f>H23</f>
        <v>21238</v>
      </c>
      <c r="J23" s="71">
        <f t="shared" si="0"/>
        <v>0</v>
      </c>
    </row>
    <row r="24" spans="1:19" ht="18.75" customHeight="1">
      <c r="A24" s="68">
        <v>42550</v>
      </c>
      <c r="B24" s="70" t="s">
        <v>149</v>
      </c>
      <c r="C24" s="69"/>
      <c r="D24" s="96" t="s">
        <v>150</v>
      </c>
      <c r="E24" s="70"/>
      <c r="F24" s="69"/>
      <c r="G24" s="71">
        <v>440000</v>
      </c>
      <c r="H24" s="71"/>
      <c r="I24" s="71"/>
      <c r="J24" s="71">
        <f t="shared" si="0"/>
        <v>440000</v>
      </c>
    </row>
    <row r="25" spans="1:19" ht="18.75" customHeight="1">
      <c r="A25" s="68">
        <v>42550</v>
      </c>
      <c r="B25" s="70" t="s">
        <v>141</v>
      </c>
      <c r="C25" s="69">
        <v>12</v>
      </c>
      <c r="D25" s="70" t="s">
        <v>148</v>
      </c>
      <c r="E25" s="70" t="s">
        <v>145</v>
      </c>
      <c r="F25" s="69" t="s">
        <v>143</v>
      </c>
      <c r="G25" s="71"/>
      <c r="H25" s="71">
        <v>71713</v>
      </c>
      <c r="I25" s="71">
        <f>H25</f>
        <v>71713</v>
      </c>
      <c r="J25" s="71">
        <f t="shared" si="0"/>
        <v>368287</v>
      </c>
    </row>
    <row r="26" spans="1:19" ht="18.75" customHeight="1">
      <c r="A26" s="61"/>
      <c r="B26" s="62"/>
      <c r="C26" s="63"/>
      <c r="D26" s="62"/>
      <c r="E26" s="62"/>
      <c r="F26" s="63"/>
      <c r="G26" s="64"/>
      <c r="H26" s="64"/>
      <c r="I26" s="64"/>
      <c r="J26" s="71">
        <f t="shared" si="0"/>
        <v>0</v>
      </c>
    </row>
    <row r="27" spans="1:19" ht="18.75" customHeight="1">
      <c r="A27" s="61"/>
      <c r="B27" s="62"/>
      <c r="C27" s="63"/>
      <c r="D27" s="62"/>
      <c r="E27" s="62"/>
      <c r="F27" s="63"/>
      <c r="G27" s="64"/>
      <c r="H27" s="64"/>
      <c r="I27" s="64"/>
      <c r="J27" s="71">
        <f t="shared" si="0"/>
        <v>0</v>
      </c>
    </row>
    <row r="28" spans="1:19" ht="18.75" customHeight="1">
      <c r="A28" s="61"/>
      <c r="B28" s="62"/>
      <c r="C28" s="63"/>
      <c r="D28" s="62"/>
      <c r="E28" s="62"/>
      <c r="F28" s="63"/>
      <c r="G28" s="64"/>
      <c r="H28" s="64"/>
      <c r="I28" s="64"/>
      <c r="J28" s="71">
        <f t="shared" si="0"/>
        <v>0</v>
      </c>
    </row>
    <row r="29" spans="1:19" ht="18.75" customHeight="1">
      <c r="A29" s="61"/>
      <c r="B29" s="62"/>
      <c r="C29" s="63"/>
      <c r="D29" s="62"/>
      <c r="E29" s="62"/>
      <c r="F29" s="63"/>
      <c r="G29" s="64"/>
      <c r="H29" s="64"/>
      <c r="I29" s="64"/>
      <c r="J29" s="71">
        <f t="shared" si="0"/>
        <v>0</v>
      </c>
    </row>
    <row r="30" spans="1:19" ht="18.75" customHeight="1">
      <c r="A30" s="61"/>
      <c r="B30" s="62"/>
      <c r="C30" s="63"/>
      <c r="D30" s="62"/>
      <c r="E30" s="62"/>
      <c r="F30" s="63"/>
      <c r="G30" s="64"/>
      <c r="H30" s="64"/>
      <c r="I30" s="64"/>
      <c r="J30" s="71">
        <f t="shared" si="0"/>
        <v>0</v>
      </c>
    </row>
    <row r="31" spans="1:19" ht="18.75" customHeight="1">
      <c r="A31" s="61"/>
      <c r="B31" s="62"/>
      <c r="C31" s="63"/>
      <c r="D31" s="62"/>
      <c r="E31" s="62"/>
      <c r="F31" s="63"/>
      <c r="G31" s="64"/>
      <c r="H31" s="64"/>
      <c r="I31" s="64"/>
      <c r="J31" s="71">
        <f t="shared" si="0"/>
        <v>0</v>
      </c>
    </row>
    <row r="32" spans="1:19" ht="18.75" customHeight="1">
      <c r="A32" s="61"/>
      <c r="B32" s="62"/>
      <c r="C32" s="63"/>
      <c r="D32" s="62"/>
      <c r="E32" s="62"/>
      <c r="F32" s="63"/>
      <c r="G32" s="64"/>
      <c r="H32" s="64"/>
      <c r="I32" s="64"/>
      <c r="J32" s="71">
        <f t="shared" si="0"/>
        <v>0</v>
      </c>
    </row>
    <row r="33" spans="1:10" ht="18.75" customHeight="1">
      <c r="A33" s="61"/>
      <c r="B33" s="62"/>
      <c r="C33" s="63"/>
      <c r="D33" s="62"/>
      <c r="E33" s="62"/>
      <c r="F33" s="63"/>
      <c r="G33" s="64"/>
      <c r="H33" s="64"/>
      <c r="I33" s="64"/>
      <c r="J33" s="71">
        <f t="shared" si="0"/>
        <v>0</v>
      </c>
    </row>
    <row r="34" spans="1:10" ht="18.75" customHeight="1">
      <c r="A34" s="61"/>
      <c r="B34" s="62"/>
      <c r="C34" s="63"/>
      <c r="D34" s="62"/>
      <c r="E34" s="62"/>
      <c r="F34" s="63"/>
      <c r="G34" s="64"/>
      <c r="H34" s="64"/>
      <c r="I34" s="64"/>
      <c r="J34" s="71">
        <f t="shared" si="0"/>
        <v>0</v>
      </c>
    </row>
    <row r="35" spans="1:10" ht="18.75" customHeight="1">
      <c r="A35" s="68"/>
      <c r="B35" s="70"/>
      <c r="C35" s="69"/>
      <c r="D35" s="70"/>
      <c r="E35" s="70"/>
      <c r="F35" s="69"/>
      <c r="G35" s="71"/>
      <c r="H35" s="71"/>
      <c r="I35" s="71"/>
      <c r="J35" s="71">
        <f t="shared" si="0"/>
        <v>0</v>
      </c>
    </row>
    <row r="36" spans="1:10" ht="18.75" customHeight="1">
      <c r="A36" s="69" t="s">
        <v>14</v>
      </c>
      <c r="B36" s="70"/>
      <c r="C36" s="69"/>
      <c r="D36" s="69"/>
      <c r="E36" s="69"/>
      <c r="F36" s="69"/>
      <c r="G36" s="71">
        <f>SUBTOTAL(9,G4:G35)</f>
        <v>1120000</v>
      </c>
      <c r="H36" s="71">
        <f>SUBTOTAL(9,H4:H35)</f>
        <v>751713</v>
      </c>
      <c r="I36" s="71">
        <f>SUBTOTAL(9,I4:I35)</f>
        <v>751713</v>
      </c>
      <c r="J36" s="71">
        <f>G36-H36</f>
        <v>368287</v>
      </c>
    </row>
    <row r="37" spans="1:10">
      <c r="A37" s="128"/>
      <c r="B37" s="128"/>
      <c r="C37" s="128"/>
      <c r="D37" s="128"/>
      <c r="E37" s="128"/>
      <c r="F37" s="128"/>
      <c r="G37" s="128"/>
      <c r="H37" s="128"/>
      <c r="I37" s="72"/>
      <c r="J37" s="72"/>
    </row>
    <row r="38" spans="1:10">
      <c r="A38" s="73"/>
      <c r="B38" s="73"/>
    </row>
  </sheetData>
  <autoFilter ref="A3:J35"/>
  <mergeCells count="6">
    <mergeCell ref="A37:H37"/>
    <mergeCell ref="A1:J1"/>
    <mergeCell ref="I11:I12"/>
    <mergeCell ref="I16:I17"/>
    <mergeCell ref="I19:I20"/>
    <mergeCell ref="I21:I22"/>
  </mergeCells>
  <phoneticPr fontId="2" type="noConversion"/>
  <pageMargins left="0.28999999999999998" right="0.22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3"/>
  <sheetViews>
    <sheetView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H18" sqref="H18"/>
    </sheetView>
  </sheetViews>
  <sheetFormatPr defaultRowHeight="16.5"/>
  <cols>
    <col min="1" max="1" width="11" bestFit="1" customWidth="1"/>
    <col min="2" max="2" width="5.25" bestFit="1" customWidth="1"/>
    <col min="3" max="14" width="9.875" customWidth="1"/>
    <col min="15" max="15" width="10.75" customWidth="1"/>
    <col min="16" max="17" width="1.75" customWidth="1"/>
    <col min="18" max="18" width="7.75" customWidth="1"/>
    <col min="19" max="19" width="9.625" customWidth="1"/>
  </cols>
  <sheetData>
    <row r="1" spans="1:21" ht="31.5">
      <c r="A1" s="132" t="s">
        <v>81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</row>
    <row r="2" spans="1:21" ht="17.25" thickBot="1">
      <c r="O2" s="92" t="s">
        <v>134</v>
      </c>
    </row>
    <row r="3" spans="1:21" ht="36" customHeight="1" thickBot="1">
      <c r="A3" s="43" t="s">
        <v>74</v>
      </c>
      <c r="B3" s="44" t="s">
        <v>76</v>
      </c>
      <c r="C3" s="44" t="s">
        <v>120</v>
      </c>
      <c r="D3" s="44" t="s">
        <v>122</v>
      </c>
      <c r="E3" s="44" t="s">
        <v>123</v>
      </c>
      <c r="F3" s="44" t="s">
        <v>124</v>
      </c>
      <c r="G3" s="44" t="s">
        <v>125</v>
      </c>
      <c r="H3" s="44" t="s">
        <v>126</v>
      </c>
      <c r="I3" s="44" t="s">
        <v>127</v>
      </c>
      <c r="J3" s="44" t="s">
        <v>128</v>
      </c>
      <c r="K3" s="44" t="s">
        <v>129</v>
      </c>
      <c r="L3" s="44" t="s">
        <v>130</v>
      </c>
      <c r="M3" s="44" t="s">
        <v>131</v>
      </c>
      <c r="N3" s="44" t="s">
        <v>132</v>
      </c>
      <c r="O3" s="45" t="s">
        <v>77</v>
      </c>
      <c r="R3" s="98"/>
      <c r="S3" s="98"/>
      <c r="T3" s="98"/>
    </row>
    <row r="4" spans="1:21" ht="26.25" customHeight="1">
      <c r="A4" s="136" t="s">
        <v>61</v>
      </c>
      <c r="B4" s="40" t="s">
        <v>3</v>
      </c>
      <c r="C4" s="74">
        <v>90174</v>
      </c>
      <c r="D4" s="74">
        <v>44490</v>
      </c>
      <c r="E4" s="74">
        <v>90541</v>
      </c>
      <c r="F4" s="74">
        <v>21500</v>
      </c>
      <c r="G4" s="76">
        <v>21923</v>
      </c>
      <c r="H4" s="74">
        <v>9913</v>
      </c>
      <c r="I4" s="74"/>
      <c r="J4" s="74"/>
      <c r="K4" s="74"/>
      <c r="L4" s="74"/>
      <c r="M4" s="74"/>
      <c r="N4" s="74"/>
      <c r="O4" s="75">
        <f t="shared" ref="O4:O15" si="0">SUM(C4:N4)</f>
        <v>278541</v>
      </c>
      <c r="S4" s="97"/>
      <c r="U4" s="97"/>
    </row>
    <row r="5" spans="1:21" ht="26.25" customHeight="1">
      <c r="A5" s="135"/>
      <c r="B5" s="32" t="s">
        <v>5</v>
      </c>
      <c r="C5" s="76">
        <v>22769570</v>
      </c>
      <c r="D5" s="76">
        <v>11122500</v>
      </c>
      <c r="E5" s="76">
        <v>21963500</v>
      </c>
      <c r="F5" s="76">
        <v>4945000</v>
      </c>
      <c r="G5" s="76">
        <v>5042290</v>
      </c>
      <c r="H5" s="74">
        <v>2180860</v>
      </c>
      <c r="I5" s="76"/>
      <c r="J5" s="76"/>
      <c r="K5" s="76"/>
      <c r="L5" s="76"/>
      <c r="M5" s="76"/>
      <c r="N5" s="76"/>
      <c r="O5" s="77">
        <f t="shared" si="0"/>
        <v>68023720</v>
      </c>
      <c r="S5" s="34"/>
    </row>
    <row r="6" spans="1:21" ht="26.25" customHeight="1">
      <c r="A6" s="135" t="s">
        <v>62</v>
      </c>
      <c r="B6" s="32" t="s">
        <v>3</v>
      </c>
      <c r="C6" s="76">
        <v>16170</v>
      </c>
      <c r="D6" s="76"/>
      <c r="E6" s="76">
        <v>33982</v>
      </c>
      <c r="F6" s="76">
        <v>23400</v>
      </c>
      <c r="G6" s="76">
        <v>44140</v>
      </c>
      <c r="H6" s="76">
        <v>63866</v>
      </c>
      <c r="I6" s="76"/>
      <c r="J6" s="76"/>
      <c r="K6" s="76"/>
      <c r="L6" s="76"/>
      <c r="M6" s="76"/>
      <c r="N6" s="76"/>
      <c r="O6" s="77">
        <f t="shared" si="0"/>
        <v>181558</v>
      </c>
      <c r="S6" s="97"/>
      <c r="U6" s="97"/>
    </row>
    <row r="7" spans="1:21" ht="26.25" customHeight="1">
      <c r="A7" s="135"/>
      <c r="B7" s="32" t="s">
        <v>5</v>
      </c>
      <c r="C7" s="76">
        <v>7386400</v>
      </c>
      <c r="D7" s="76"/>
      <c r="E7" s="76">
        <v>14975818</v>
      </c>
      <c r="F7" s="76">
        <v>10179000</v>
      </c>
      <c r="G7" s="76">
        <v>18759500</v>
      </c>
      <c r="H7" s="76">
        <v>27143050</v>
      </c>
      <c r="I7" s="76"/>
      <c r="J7" s="76"/>
      <c r="K7" s="76"/>
      <c r="L7" s="76"/>
      <c r="M7" s="76"/>
      <c r="N7" s="76"/>
      <c r="O7" s="77">
        <f t="shared" si="0"/>
        <v>78443768</v>
      </c>
    </row>
    <row r="8" spans="1:21" ht="26.25" customHeight="1">
      <c r="A8" s="135" t="s">
        <v>63</v>
      </c>
      <c r="B8" s="32" t="s">
        <v>3</v>
      </c>
      <c r="C8" s="76">
        <v>5113</v>
      </c>
      <c r="D8" s="76">
        <v>22911</v>
      </c>
      <c r="E8" s="76">
        <v>14550</v>
      </c>
      <c r="F8" s="76"/>
      <c r="G8" s="76"/>
      <c r="H8" s="76"/>
      <c r="I8" s="76"/>
      <c r="J8" s="76"/>
      <c r="K8" s="76"/>
      <c r="L8" s="76"/>
      <c r="M8" s="76"/>
      <c r="N8" s="76"/>
      <c r="O8" s="77">
        <f t="shared" si="0"/>
        <v>42574</v>
      </c>
      <c r="U8" s="97"/>
    </row>
    <row r="9" spans="1:21" ht="26.25" customHeight="1">
      <c r="A9" s="135"/>
      <c r="B9" s="32" t="s">
        <v>5</v>
      </c>
      <c r="C9" s="76">
        <v>2300850</v>
      </c>
      <c r="D9" s="76">
        <v>10733170</v>
      </c>
      <c r="E9" s="76">
        <v>6329250</v>
      </c>
      <c r="F9" s="76"/>
      <c r="G9" s="76"/>
      <c r="H9" s="76"/>
      <c r="I9" s="76"/>
      <c r="J9" s="76"/>
      <c r="K9" s="76"/>
      <c r="L9" s="76"/>
      <c r="M9" s="76"/>
      <c r="N9" s="76"/>
      <c r="O9" s="77">
        <f t="shared" si="0"/>
        <v>19363270</v>
      </c>
    </row>
    <row r="10" spans="1:21" ht="26.25" customHeight="1">
      <c r="A10" s="135" t="s">
        <v>64</v>
      </c>
      <c r="B10" s="32" t="s">
        <v>3</v>
      </c>
      <c r="C10" s="76">
        <v>38180</v>
      </c>
      <c r="D10" s="76">
        <v>13590</v>
      </c>
      <c r="E10" s="76">
        <v>38610</v>
      </c>
      <c r="F10" s="76">
        <v>24620</v>
      </c>
      <c r="G10" s="76">
        <v>40740</v>
      </c>
      <c r="H10" s="76">
        <v>21587</v>
      </c>
      <c r="I10" s="76"/>
      <c r="J10" s="76"/>
      <c r="K10" s="76"/>
      <c r="L10" s="76"/>
      <c r="M10" s="76"/>
      <c r="N10" s="76"/>
      <c r="O10" s="77">
        <f t="shared" si="0"/>
        <v>177327</v>
      </c>
      <c r="S10" s="97"/>
      <c r="U10" s="97"/>
    </row>
    <row r="11" spans="1:21" ht="26.25" customHeight="1" thickBot="1">
      <c r="A11" s="137"/>
      <c r="B11" s="46" t="s">
        <v>5</v>
      </c>
      <c r="C11" s="78">
        <v>18299600</v>
      </c>
      <c r="D11" s="78">
        <v>6251400</v>
      </c>
      <c r="E11" s="78">
        <v>18125300</v>
      </c>
      <c r="F11" s="78">
        <v>12005600</v>
      </c>
      <c r="G11" s="78">
        <v>18610400</v>
      </c>
      <c r="H11" s="78">
        <v>10131910</v>
      </c>
      <c r="I11" s="78"/>
      <c r="J11" s="78"/>
      <c r="K11" s="76"/>
      <c r="L11" s="78"/>
      <c r="M11" s="78"/>
      <c r="N11" s="78"/>
      <c r="O11" s="79">
        <f t="shared" si="0"/>
        <v>83424210</v>
      </c>
      <c r="S11" s="34"/>
    </row>
    <row r="12" spans="1:21" ht="26.25" hidden="1" customHeight="1">
      <c r="A12" s="135" t="s">
        <v>102</v>
      </c>
      <c r="B12" s="32" t="s">
        <v>3</v>
      </c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9">
        <f t="shared" si="0"/>
        <v>0</v>
      </c>
    </row>
    <row r="13" spans="1:21" ht="26.25" hidden="1" customHeight="1">
      <c r="A13" s="137"/>
      <c r="B13" s="46" t="s">
        <v>5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9">
        <f t="shared" si="0"/>
        <v>0</v>
      </c>
    </row>
    <row r="14" spans="1:21" ht="26.25" hidden="1" customHeight="1">
      <c r="A14" s="135" t="s">
        <v>103</v>
      </c>
      <c r="B14" s="32" t="s">
        <v>3</v>
      </c>
      <c r="C14" s="76"/>
      <c r="D14" s="76"/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9">
        <f t="shared" si="0"/>
        <v>0</v>
      </c>
    </row>
    <row r="15" spans="1:21" ht="26.25" hidden="1" customHeight="1" thickBot="1">
      <c r="A15" s="137"/>
      <c r="B15" s="46" t="s">
        <v>5</v>
      </c>
      <c r="C15" s="76"/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9">
        <f t="shared" si="0"/>
        <v>0</v>
      </c>
    </row>
    <row r="16" spans="1:21" ht="26.25" customHeight="1">
      <c r="A16" s="133" t="s">
        <v>75</v>
      </c>
      <c r="B16" s="37" t="s">
        <v>3</v>
      </c>
      <c r="C16" s="80">
        <f t="shared" ref="C16:D16" si="1">C4+C6+C8+C10+C12+C14</f>
        <v>149637</v>
      </c>
      <c r="D16" s="80">
        <f t="shared" si="1"/>
        <v>80991</v>
      </c>
      <c r="E16" s="80">
        <f>E4+E6+E8+E10+E12+E14</f>
        <v>177683</v>
      </c>
      <c r="F16" s="80">
        <f t="shared" ref="F16:M16" si="2">F4+F6+F8+F10+F12+F14</f>
        <v>69520</v>
      </c>
      <c r="G16" s="80">
        <f t="shared" si="2"/>
        <v>106803</v>
      </c>
      <c r="H16" s="80">
        <f t="shared" si="2"/>
        <v>95366</v>
      </c>
      <c r="I16" s="80">
        <f t="shared" si="2"/>
        <v>0</v>
      </c>
      <c r="J16" s="80">
        <f t="shared" si="2"/>
        <v>0</v>
      </c>
      <c r="K16" s="80">
        <f t="shared" si="2"/>
        <v>0</v>
      </c>
      <c r="L16" s="80">
        <f t="shared" si="2"/>
        <v>0</v>
      </c>
      <c r="M16" s="80">
        <f t="shared" si="2"/>
        <v>0</v>
      </c>
      <c r="N16" s="80">
        <f>N4+N6+N8+N10+N12+N14</f>
        <v>0</v>
      </c>
      <c r="O16" s="81">
        <f>SUM(C16:N16)</f>
        <v>680000</v>
      </c>
      <c r="U16" s="97"/>
    </row>
    <row r="17" spans="1:19" ht="26.25" customHeight="1" thickBot="1">
      <c r="A17" s="134"/>
      <c r="B17" s="39" t="s">
        <v>5</v>
      </c>
      <c r="C17" s="82">
        <f t="shared" ref="C17:D17" si="3">C5+C7+C9+C11+C13+C15</f>
        <v>50756420</v>
      </c>
      <c r="D17" s="82">
        <f t="shared" si="3"/>
        <v>28107070</v>
      </c>
      <c r="E17" s="82">
        <f>E5+E7+E9+E11+E13+E15</f>
        <v>61393868</v>
      </c>
      <c r="F17" s="82">
        <f t="shared" ref="F17:M17" si="4">F5+F7+F9+F11+F13+F15</f>
        <v>27129600</v>
      </c>
      <c r="G17" s="82">
        <f t="shared" si="4"/>
        <v>42412190</v>
      </c>
      <c r="H17" s="82">
        <f t="shared" si="4"/>
        <v>39455820</v>
      </c>
      <c r="I17" s="82">
        <f t="shared" si="4"/>
        <v>0</v>
      </c>
      <c r="J17" s="82">
        <f t="shared" si="4"/>
        <v>0</v>
      </c>
      <c r="K17" s="82">
        <f t="shared" si="4"/>
        <v>0</v>
      </c>
      <c r="L17" s="82">
        <f t="shared" si="4"/>
        <v>0</v>
      </c>
      <c r="M17" s="82">
        <f t="shared" si="4"/>
        <v>0</v>
      </c>
      <c r="N17" s="82">
        <f>N5+N7+N9+N11+N13+N15</f>
        <v>0</v>
      </c>
      <c r="O17" s="83">
        <f>SUM(C17:N17)</f>
        <v>249254968</v>
      </c>
    </row>
    <row r="18" spans="1:19">
      <c r="S18" s="4"/>
    </row>
    <row r="19" spans="1:19">
      <c r="C19" s="4"/>
      <c r="D19" s="4"/>
    </row>
    <row r="20" spans="1:19">
      <c r="C20" s="4"/>
      <c r="D20" s="4"/>
    </row>
    <row r="21" spans="1:19">
      <c r="C21" s="4"/>
      <c r="D21" s="4"/>
    </row>
    <row r="22" spans="1:19">
      <c r="C22" s="4"/>
      <c r="D22" s="4"/>
    </row>
    <row r="23" spans="1:19">
      <c r="C23" s="4"/>
      <c r="D23" s="4"/>
    </row>
  </sheetData>
  <mergeCells count="8">
    <mergeCell ref="A1:O1"/>
    <mergeCell ref="A16:A17"/>
    <mergeCell ref="A8:A9"/>
    <mergeCell ref="A6:A7"/>
    <mergeCell ref="A4:A5"/>
    <mergeCell ref="A10:A11"/>
    <mergeCell ref="A12:A13"/>
    <mergeCell ref="A14:A15"/>
  </mergeCells>
  <phoneticPr fontId="2" type="noConversion"/>
  <printOptions horizontalCentered="1"/>
  <pageMargins left="0.23622047244094491" right="0.15748031496062992" top="0.59055118110236227" bottom="0.47244094488188981" header="0.31496062992125984" footer="0.31496062992125984"/>
  <pageSetup paperSize="9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8"/>
  <sheetViews>
    <sheetView workbookViewId="0">
      <selection activeCell="C4" sqref="C4:O17"/>
    </sheetView>
  </sheetViews>
  <sheetFormatPr defaultRowHeight="16.5"/>
  <cols>
    <col min="1" max="1" width="10.125" customWidth="1"/>
    <col min="2" max="2" width="4.875" customWidth="1"/>
    <col min="3" max="14" width="10" customWidth="1"/>
    <col min="15" max="15" width="10.625" customWidth="1"/>
    <col min="16" max="19" width="1.375" customWidth="1"/>
    <col min="20" max="20" width="13" bestFit="1" customWidth="1"/>
  </cols>
  <sheetData>
    <row r="1" spans="1:22" ht="31.5">
      <c r="A1" s="132" t="s">
        <v>78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</row>
    <row r="2" spans="1:22" ht="17.25" thickBot="1">
      <c r="O2" s="92" t="s">
        <v>134</v>
      </c>
    </row>
    <row r="3" spans="1:22" ht="35.25" customHeight="1" thickBot="1">
      <c r="A3" s="53" t="s">
        <v>9</v>
      </c>
      <c r="B3" s="54" t="s">
        <v>11</v>
      </c>
      <c r="C3" s="54" t="s">
        <v>133</v>
      </c>
      <c r="D3" s="54" t="s">
        <v>121</v>
      </c>
      <c r="E3" s="54" t="s">
        <v>123</v>
      </c>
      <c r="F3" s="54" t="s">
        <v>124</v>
      </c>
      <c r="G3" s="54" t="s">
        <v>125</v>
      </c>
      <c r="H3" s="54" t="s">
        <v>126</v>
      </c>
      <c r="I3" s="54" t="s">
        <v>127</v>
      </c>
      <c r="J3" s="54" t="s">
        <v>128</v>
      </c>
      <c r="K3" s="54" t="s">
        <v>129</v>
      </c>
      <c r="L3" s="54" t="s">
        <v>130</v>
      </c>
      <c r="M3" s="54" t="s">
        <v>131</v>
      </c>
      <c r="N3" s="54" t="s">
        <v>132</v>
      </c>
      <c r="O3" s="55" t="s">
        <v>8</v>
      </c>
    </row>
    <row r="4" spans="1:22" ht="25.5" customHeight="1">
      <c r="A4" s="141" t="s">
        <v>98</v>
      </c>
      <c r="B4" s="86" t="s">
        <v>12</v>
      </c>
      <c r="C4" s="74">
        <v>66560</v>
      </c>
      <c r="D4" s="74">
        <v>55858</v>
      </c>
      <c r="E4" s="74">
        <v>81124</v>
      </c>
      <c r="F4" s="74">
        <v>41627</v>
      </c>
      <c r="G4" s="74">
        <v>21629</v>
      </c>
      <c r="H4" s="74">
        <v>11743</v>
      </c>
      <c r="I4" s="74"/>
      <c r="J4" s="74"/>
      <c r="K4" s="74"/>
      <c r="L4" s="74"/>
      <c r="M4" s="74"/>
      <c r="N4" s="74"/>
      <c r="O4" s="75">
        <f>SUM(C4:N4)</f>
        <v>278541</v>
      </c>
      <c r="T4" s="4"/>
      <c r="V4" s="34"/>
    </row>
    <row r="5" spans="1:22" ht="25.5" customHeight="1">
      <c r="A5" s="142"/>
      <c r="B5" s="5" t="s">
        <v>13</v>
      </c>
      <c r="C5" s="76">
        <v>16779766</v>
      </c>
      <c r="D5" s="76">
        <v>14030971</v>
      </c>
      <c r="E5" s="76">
        <v>19821838</v>
      </c>
      <c r="F5" s="76">
        <v>9678278</v>
      </c>
      <c r="G5" s="76">
        <v>4819374</v>
      </c>
      <c r="H5" s="76">
        <v>2616106</v>
      </c>
      <c r="I5" s="76"/>
      <c r="J5" s="76"/>
      <c r="K5" s="76"/>
      <c r="L5" s="76"/>
      <c r="M5" s="76"/>
      <c r="N5" s="76"/>
      <c r="O5" s="77">
        <f t="shared" ref="O5:O17" si="0">SUM(C5:N5)</f>
        <v>67746333</v>
      </c>
      <c r="T5" s="4"/>
    </row>
    <row r="6" spans="1:22" ht="25.5" customHeight="1">
      <c r="A6" s="142" t="s">
        <v>97</v>
      </c>
      <c r="B6" s="5" t="s">
        <v>12</v>
      </c>
      <c r="C6" s="76">
        <v>19975</v>
      </c>
      <c r="D6" s="76">
        <v>12472</v>
      </c>
      <c r="E6" s="76">
        <v>28172</v>
      </c>
      <c r="F6" s="76">
        <v>23497</v>
      </c>
      <c r="G6" s="76">
        <v>39443</v>
      </c>
      <c r="H6" s="76">
        <v>57999</v>
      </c>
      <c r="I6" s="76"/>
      <c r="J6" s="76"/>
      <c r="K6" s="76"/>
      <c r="L6" s="76"/>
      <c r="M6" s="76"/>
      <c r="N6" s="76"/>
      <c r="O6" s="77">
        <f t="shared" ref="O6:O7" si="1">SUM(C6:N6)</f>
        <v>181558</v>
      </c>
      <c r="T6" s="4"/>
      <c r="V6" s="34"/>
    </row>
    <row r="7" spans="1:22" ht="25.5" customHeight="1">
      <c r="A7" s="142"/>
      <c r="B7" s="5" t="s">
        <v>5</v>
      </c>
      <c r="C7" s="76">
        <v>8982266</v>
      </c>
      <c r="D7" s="76">
        <v>5846125</v>
      </c>
      <c r="E7" s="76">
        <v>12790088</v>
      </c>
      <c r="F7" s="76">
        <v>10221195</v>
      </c>
      <c r="G7" s="76">
        <v>16921441</v>
      </c>
      <c r="H7" s="76">
        <v>24779493</v>
      </c>
      <c r="I7" s="76"/>
      <c r="J7" s="76"/>
      <c r="K7" s="76"/>
      <c r="L7" s="76"/>
      <c r="M7" s="76"/>
      <c r="N7" s="76"/>
      <c r="O7" s="77">
        <f t="shared" si="1"/>
        <v>79540608</v>
      </c>
      <c r="T7" s="4"/>
    </row>
    <row r="8" spans="1:22" ht="25.5" customHeight="1">
      <c r="A8" s="142" t="s">
        <v>96</v>
      </c>
      <c r="B8" s="5" t="s">
        <v>12</v>
      </c>
      <c r="C8" s="76">
        <v>5113</v>
      </c>
      <c r="D8" s="76">
        <v>22911</v>
      </c>
      <c r="E8" s="76">
        <v>14550</v>
      </c>
      <c r="F8" s="76"/>
      <c r="G8" s="76"/>
      <c r="H8" s="76"/>
      <c r="I8" s="76"/>
      <c r="J8" s="76"/>
      <c r="K8" s="76"/>
      <c r="L8" s="76"/>
      <c r="M8" s="76"/>
      <c r="N8" s="76"/>
      <c r="O8" s="77">
        <f t="shared" si="0"/>
        <v>42574</v>
      </c>
      <c r="T8" s="4"/>
      <c r="V8" s="34"/>
    </row>
    <row r="9" spans="1:22" ht="25.5" customHeight="1">
      <c r="A9" s="142"/>
      <c r="B9" s="5" t="s">
        <v>13</v>
      </c>
      <c r="C9" s="76">
        <v>2300850</v>
      </c>
      <c r="D9" s="76">
        <v>10733116</v>
      </c>
      <c r="E9" s="76">
        <v>6329250</v>
      </c>
      <c r="F9" s="76"/>
      <c r="G9" s="76"/>
      <c r="H9" s="76"/>
      <c r="I9" s="76"/>
      <c r="J9" s="76"/>
      <c r="K9" s="76"/>
      <c r="L9" s="76"/>
      <c r="M9" s="76"/>
      <c r="N9" s="76"/>
      <c r="O9" s="77">
        <f t="shared" si="0"/>
        <v>19363216</v>
      </c>
      <c r="T9" s="4"/>
    </row>
    <row r="10" spans="1:22" ht="25.5" customHeight="1">
      <c r="A10" s="142" t="s">
        <v>99</v>
      </c>
      <c r="B10" s="5" t="s">
        <v>3</v>
      </c>
      <c r="C10" s="76">
        <v>26676</v>
      </c>
      <c r="D10" s="76">
        <v>27012</v>
      </c>
      <c r="E10" s="76">
        <v>31427</v>
      </c>
      <c r="F10" s="76">
        <v>34466</v>
      </c>
      <c r="G10" s="76">
        <v>34798</v>
      </c>
      <c r="H10" s="76">
        <v>22948</v>
      </c>
      <c r="I10" s="76"/>
      <c r="J10" s="76"/>
      <c r="K10" s="76"/>
      <c r="L10" s="76"/>
      <c r="M10" s="76"/>
      <c r="N10" s="76"/>
      <c r="O10" s="77">
        <f t="shared" si="0"/>
        <v>177327</v>
      </c>
      <c r="T10" s="4"/>
      <c r="V10" s="34"/>
    </row>
    <row r="11" spans="1:22" ht="25.5" customHeight="1" thickBot="1">
      <c r="A11" s="142"/>
      <c r="B11" s="5" t="s">
        <v>13</v>
      </c>
      <c r="C11" s="76">
        <v>12931970</v>
      </c>
      <c r="D11" s="76">
        <v>12772776</v>
      </c>
      <c r="E11" s="76">
        <v>14784518</v>
      </c>
      <c r="F11" s="76">
        <v>16206258</v>
      </c>
      <c r="G11" s="76">
        <v>15843529</v>
      </c>
      <c r="H11" s="76">
        <v>10464288</v>
      </c>
      <c r="I11" s="76"/>
      <c r="J11" s="76"/>
      <c r="K11" s="76"/>
      <c r="L11" s="76"/>
      <c r="M11" s="76"/>
      <c r="N11" s="76"/>
      <c r="O11" s="77">
        <f t="shared" si="0"/>
        <v>83003339</v>
      </c>
      <c r="T11" s="4"/>
    </row>
    <row r="12" spans="1:22" ht="25.5" hidden="1" customHeight="1">
      <c r="A12" s="135" t="s">
        <v>102</v>
      </c>
      <c r="B12" s="5" t="s">
        <v>3</v>
      </c>
      <c r="C12" s="76"/>
      <c r="D12" s="76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7">
        <f t="shared" si="0"/>
        <v>0</v>
      </c>
      <c r="T12" s="4"/>
    </row>
    <row r="13" spans="1:22" ht="25.5" hidden="1" customHeight="1">
      <c r="A13" s="135"/>
      <c r="B13" s="5" t="s">
        <v>13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7">
        <f t="shared" si="0"/>
        <v>0</v>
      </c>
      <c r="T13" s="4"/>
    </row>
    <row r="14" spans="1:22" ht="25.5" hidden="1" customHeight="1">
      <c r="A14" s="135" t="s">
        <v>103</v>
      </c>
      <c r="B14" s="5" t="s">
        <v>12</v>
      </c>
      <c r="C14" s="76"/>
      <c r="D14" s="76"/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7">
        <f t="shared" si="0"/>
        <v>0</v>
      </c>
      <c r="T14" s="4"/>
    </row>
    <row r="15" spans="1:22" ht="25.5" hidden="1" customHeight="1" thickBot="1">
      <c r="A15" s="137"/>
      <c r="B15" s="85" t="s">
        <v>13</v>
      </c>
      <c r="C15" s="78"/>
      <c r="D15" s="78"/>
      <c r="E15" s="78"/>
      <c r="F15" s="78"/>
      <c r="G15" s="78"/>
      <c r="H15" s="78"/>
      <c r="I15" s="78"/>
      <c r="J15" s="78"/>
      <c r="K15" s="78"/>
      <c r="L15" s="78"/>
      <c r="M15" s="78"/>
      <c r="N15" s="78"/>
      <c r="O15" s="79">
        <f t="shared" si="0"/>
        <v>0</v>
      </c>
      <c r="T15" s="4"/>
    </row>
    <row r="16" spans="1:22" ht="25.5" customHeight="1">
      <c r="A16" s="138" t="s">
        <v>10</v>
      </c>
      <c r="B16" s="87" t="s">
        <v>12</v>
      </c>
      <c r="C16" s="80">
        <f t="shared" ref="C16:D16" si="2">C4+C8+C6+C10+C12+C14</f>
        <v>118324</v>
      </c>
      <c r="D16" s="80">
        <f t="shared" si="2"/>
        <v>118253</v>
      </c>
      <c r="E16" s="80">
        <f>E4+E8+E6+E10+E12+E14</f>
        <v>155273</v>
      </c>
      <c r="F16" s="80">
        <f t="shared" ref="F16:N16" si="3">F4+F8+F6+F10+F12+F14</f>
        <v>99590</v>
      </c>
      <c r="G16" s="80">
        <f t="shared" si="3"/>
        <v>95870</v>
      </c>
      <c r="H16" s="80">
        <f t="shared" si="3"/>
        <v>92690</v>
      </c>
      <c r="I16" s="80">
        <f t="shared" si="3"/>
        <v>0</v>
      </c>
      <c r="J16" s="80">
        <f t="shared" si="3"/>
        <v>0</v>
      </c>
      <c r="K16" s="80">
        <f t="shared" si="3"/>
        <v>0</v>
      </c>
      <c r="L16" s="80">
        <f t="shared" si="3"/>
        <v>0</v>
      </c>
      <c r="M16" s="80">
        <f t="shared" si="3"/>
        <v>0</v>
      </c>
      <c r="N16" s="80">
        <f t="shared" si="3"/>
        <v>0</v>
      </c>
      <c r="O16" s="81">
        <f t="shared" si="0"/>
        <v>680000</v>
      </c>
      <c r="T16" s="4"/>
      <c r="U16" s="3"/>
    </row>
    <row r="17" spans="1:20" ht="25.5" customHeight="1" thickBot="1">
      <c r="A17" s="139"/>
      <c r="B17" s="88" t="s">
        <v>13</v>
      </c>
      <c r="C17" s="82">
        <f t="shared" ref="C17:D17" si="4">C5+C9+C7+C11+C13+C15</f>
        <v>40994852</v>
      </c>
      <c r="D17" s="82">
        <f t="shared" si="4"/>
        <v>43382988</v>
      </c>
      <c r="E17" s="82">
        <f>E5+E9+E7+E11+E13+E15</f>
        <v>53725694</v>
      </c>
      <c r="F17" s="82">
        <f t="shared" ref="F17:N17" si="5">F5+F9+F7+F11+F13+F15</f>
        <v>36105731</v>
      </c>
      <c r="G17" s="82">
        <f t="shared" si="5"/>
        <v>37584344</v>
      </c>
      <c r="H17" s="82">
        <f t="shared" si="5"/>
        <v>37859887</v>
      </c>
      <c r="I17" s="82">
        <f t="shared" si="5"/>
        <v>0</v>
      </c>
      <c r="J17" s="82">
        <f t="shared" si="5"/>
        <v>0</v>
      </c>
      <c r="K17" s="82">
        <f t="shared" si="5"/>
        <v>0</v>
      </c>
      <c r="L17" s="82">
        <f t="shared" si="5"/>
        <v>0</v>
      </c>
      <c r="M17" s="82">
        <f t="shared" si="5"/>
        <v>0</v>
      </c>
      <c r="N17" s="82">
        <f t="shared" si="5"/>
        <v>0</v>
      </c>
      <c r="O17" s="83">
        <f t="shared" si="0"/>
        <v>249653496</v>
      </c>
      <c r="T17" s="4"/>
    </row>
    <row r="22" spans="1:20">
      <c r="L22" s="97"/>
    </row>
    <row r="26" spans="1:20">
      <c r="L26" s="97"/>
    </row>
    <row r="28" spans="1:20">
      <c r="L28" s="97"/>
    </row>
  </sheetData>
  <mergeCells count="8">
    <mergeCell ref="A16:A17"/>
    <mergeCell ref="A1:O1"/>
    <mergeCell ref="A4:A5"/>
    <mergeCell ref="A8:A9"/>
    <mergeCell ref="A14:A15"/>
    <mergeCell ref="A10:A11"/>
    <mergeCell ref="A12:A13"/>
    <mergeCell ref="A6:A7"/>
  </mergeCells>
  <phoneticPr fontId="2" type="noConversion"/>
  <printOptions horizontalCentered="1"/>
  <pageMargins left="0.27559055118110237" right="0.23622047244094491" top="0.74803149606299213" bottom="0.74803149606299213" header="0.31496062992125984" footer="0.31496062992125984"/>
  <pageSetup paperSize="9" scale="8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5"/>
  <sheetViews>
    <sheetView workbookViewId="0">
      <selection activeCell="C6" sqref="C6"/>
    </sheetView>
  </sheetViews>
  <sheetFormatPr defaultRowHeight="16.5"/>
  <cols>
    <col min="1" max="1" width="9" customWidth="1"/>
    <col min="2" max="2" width="12.125" customWidth="1"/>
    <col min="3" max="3" width="11.875" bestFit="1" customWidth="1"/>
    <col min="4" max="4" width="7.625" customWidth="1"/>
    <col min="5" max="5" width="14.5" customWidth="1"/>
    <col min="6" max="6" width="8" customWidth="1"/>
    <col min="7" max="7" width="13.625" customWidth="1"/>
    <col min="8" max="8" width="11.375" customWidth="1"/>
    <col min="9" max="9" width="1.375" customWidth="1"/>
    <col min="10" max="12" width="1.125" customWidth="1"/>
    <col min="13" max="14" width="13.625" customWidth="1"/>
    <col min="15" max="15" width="13.875" customWidth="1"/>
    <col min="16" max="18" width="14.75" customWidth="1"/>
    <col min="19" max="19" width="17.875" customWidth="1"/>
    <col min="20" max="20" width="17.5" customWidth="1"/>
    <col min="21" max="21" width="14.625" customWidth="1"/>
    <col min="22" max="22" width="10.375" customWidth="1"/>
    <col min="23" max="23" width="15.75" customWidth="1"/>
  </cols>
  <sheetData>
    <row r="1" spans="1:23" ht="31.5">
      <c r="A1" s="132" t="s">
        <v>80</v>
      </c>
      <c r="B1" s="140"/>
      <c r="C1" s="140"/>
      <c r="D1" s="140"/>
      <c r="E1" s="140"/>
      <c r="F1" s="140"/>
      <c r="G1" s="140"/>
      <c r="H1" s="140"/>
    </row>
    <row r="2" spans="1:23" ht="27.75" customHeight="1" thickBot="1">
      <c r="A2" t="s">
        <v>151</v>
      </c>
      <c r="H2" s="92" t="s">
        <v>134</v>
      </c>
    </row>
    <row r="3" spans="1:23" ht="36" customHeight="1" thickBot="1">
      <c r="A3" s="53" t="s">
        <v>1</v>
      </c>
      <c r="B3" s="54" t="s">
        <v>2</v>
      </c>
      <c r="C3" s="54" t="s">
        <v>107</v>
      </c>
      <c r="D3" s="54" t="s">
        <v>4</v>
      </c>
      <c r="E3" s="54" t="s">
        <v>30</v>
      </c>
      <c r="F3" s="54" t="s">
        <v>6</v>
      </c>
      <c r="G3" s="54" t="s">
        <v>31</v>
      </c>
      <c r="H3" s="55" t="s">
        <v>100</v>
      </c>
      <c r="M3" s="4"/>
      <c r="N3" s="4"/>
    </row>
    <row r="4" spans="1:23" ht="36" customHeight="1">
      <c r="A4" s="50" t="s">
        <v>17</v>
      </c>
      <c r="B4" s="51" t="s">
        <v>18</v>
      </c>
      <c r="C4" s="41">
        <v>3675925</v>
      </c>
      <c r="D4" s="41">
        <v>309.81482892061183</v>
      </c>
      <c r="E4" s="41">
        <f>C4*D4</f>
        <v>1138856075</v>
      </c>
      <c r="F4" s="52">
        <v>317.85422716731165</v>
      </c>
      <c r="G4" s="41">
        <f>C4*F4</f>
        <v>1168408300</v>
      </c>
      <c r="H4" s="42"/>
      <c r="M4" s="4"/>
      <c r="N4" s="4"/>
      <c r="P4" s="4"/>
      <c r="Q4" s="4"/>
      <c r="R4" s="34"/>
      <c r="T4" s="95"/>
      <c r="V4" s="95"/>
    </row>
    <row r="5" spans="1:23" ht="36" customHeight="1">
      <c r="A5" s="49" t="s">
        <v>19</v>
      </c>
      <c r="B5" s="5" t="s">
        <v>20</v>
      </c>
      <c r="C5" s="6">
        <v>5285875</v>
      </c>
      <c r="D5" s="6">
        <v>318.47591931326411</v>
      </c>
      <c r="E5" s="84">
        <f t="shared" ref="E5:E10" si="0">C5*D5</f>
        <v>1683423900</v>
      </c>
      <c r="F5" s="7">
        <v>328.61789202355334</v>
      </c>
      <c r="G5" s="84">
        <f t="shared" ref="G5:G10" si="1">C5*F5</f>
        <v>1737033100</v>
      </c>
      <c r="H5" s="38"/>
      <c r="M5" s="4"/>
      <c r="N5" s="4"/>
      <c r="P5" s="4"/>
      <c r="Q5" s="4"/>
      <c r="R5" s="34"/>
      <c r="T5" s="95"/>
      <c r="V5" s="95"/>
    </row>
    <row r="6" spans="1:23" ht="36" customHeight="1">
      <c r="A6" s="49" t="s">
        <v>21</v>
      </c>
      <c r="B6" s="5" t="s">
        <v>104</v>
      </c>
      <c r="C6" s="6">
        <v>1994840</v>
      </c>
      <c r="D6" s="6">
        <v>340.53231838142409</v>
      </c>
      <c r="E6" s="84">
        <f t="shared" si="0"/>
        <v>679307490</v>
      </c>
      <c r="F6" s="7">
        <v>346.13795592628981</v>
      </c>
      <c r="G6" s="84">
        <f t="shared" si="1"/>
        <v>690489840</v>
      </c>
      <c r="H6" s="38"/>
      <c r="M6" s="4"/>
      <c r="N6" s="4"/>
      <c r="P6" s="4"/>
      <c r="Q6" s="4"/>
      <c r="R6" s="34"/>
      <c r="T6" s="95"/>
      <c r="V6" s="95"/>
    </row>
    <row r="7" spans="1:23" ht="36" customHeight="1">
      <c r="A7" s="49" t="s">
        <v>22</v>
      </c>
      <c r="B7" s="5" t="s">
        <v>23</v>
      </c>
      <c r="C7" s="6">
        <v>299400</v>
      </c>
      <c r="D7" s="6">
        <v>592</v>
      </c>
      <c r="E7" s="84">
        <f t="shared" si="0"/>
        <v>177244800</v>
      </c>
      <c r="F7" s="7">
        <v>670.23149632598529</v>
      </c>
      <c r="G7" s="84">
        <f t="shared" si="1"/>
        <v>200667310</v>
      </c>
      <c r="H7" s="38"/>
      <c r="M7" s="4"/>
      <c r="N7" s="4"/>
      <c r="P7" s="4"/>
      <c r="Q7" s="4"/>
      <c r="R7" s="34"/>
      <c r="T7" s="95"/>
      <c r="V7" s="95"/>
    </row>
    <row r="8" spans="1:23" ht="36" customHeight="1">
      <c r="A8" s="49" t="s">
        <v>24</v>
      </c>
      <c r="B8" s="5" t="s">
        <v>25</v>
      </c>
      <c r="C8" s="6">
        <v>550250</v>
      </c>
      <c r="D8" s="6">
        <v>298.39754656974105</v>
      </c>
      <c r="E8" s="84">
        <f t="shared" si="0"/>
        <v>164193250</v>
      </c>
      <c r="F8" s="7">
        <v>293.73784643343936</v>
      </c>
      <c r="G8" s="84">
        <f t="shared" si="1"/>
        <v>161629250</v>
      </c>
      <c r="H8" s="38"/>
      <c r="M8" s="4"/>
      <c r="N8" s="4"/>
      <c r="P8" s="4"/>
      <c r="Q8" s="4"/>
      <c r="R8" s="34"/>
      <c r="T8" s="95"/>
      <c r="V8" s="95"/>
    </row>
    <row r="9" spans="1:23" ht="36" customHeight="1">
      <c r="A9" s="49" t="s">
        <v>26</v>
      </c>
      <c r="B9" s="5" t="s">
        <v>27</v>
      </c>
      <c r="C9" s="6">
        <v>191500</v>
      </c>
      <c r="D9" s="6">
        <v>308.60835509138383</v>
      </c>
      <c r="E9" s="84">
        <f t="shared" si="0"/>
        <v>59098500</v>
      </c>
      <c r="F9" s="7">
        <v>299.88201566579636</v>
      </c>
      <c r="G9" s="84">
        <f t="shared" si="1"/>
        <v>57427406</v>
      </c>
      <c r="H9" s="38"/>
      <c r="M9" s="4"/>
      <c r="N9" s="4"/>
      <c r="P9" s="4"/>
      <c r="Q9" s="4"/>
      <c r="R9" s="34"/>
      <c r="T9" s="95"/>
      <c r="V9" s="95"/>
    </row>
    <row r="10" spans="1:23" ht="36" customHeight="1" thickBot="1">
      <c r="A10" s="56" t="s">
        <v>28</v>
      </c>
      <c r="B10" s="57" t="s">
        <v>29</v>
      </c>
      <c r="C10" s="47">
        <v>11900</v>
      </c>
      <c r="D10" s="47">
        <v>323.23529411764707</v>
      </c>
      <c r="E10" s="84">
        <f t="shared" si="0"/>
        <v>3846500</v>
      </c>
      <c r="F10" s="58">
        <v>315.55310924369746</v>
      </c>
      <c r="G10" s="84">
        <f t="shared" si="1"/>
        <v>3755082</v>
      </c>
      <c r="H10" s="48"/>
      <c r="M10" s="4"/>
      <c r="N10" s="4"/>
      <c r="P10" s="4"/>
      <c r="Q10" s="4"/>
      <c r="R10" s="34"/>
      <c r="T10" s="95"/>
      <c r="V10" s="95"/>
    </row>
    <row r="11" spans="1:23" ht="36" customHeight="1" thickBot="1">
      <c r="A11" s="143" t="s">
        <v>95</v>
      </c>
      <c r="B11" s="144"/>
      <c r="C11" s="59">
        <f>SUM(C4:C10)</f>
        <v>12009690</v>
      </c>
      <c r="D11" s="59"/>
      <c r="E11" s="59">
        <f>SUM(E4:E10)</f>
        <v>3905970515</v>
      </c>
      <c r="F11" s="59"/>
      <c r="G11" s="59">
        <f>SUM(G4:G10)</f>
        <v>4019410288</v>
      </c>
      <c r="H11" s="60"/>
      <c r="O11" s="4"/>
      <c r="P11" s="4"/>
      <c r="Q11" s="4"/>
      <c r="R11" s="4"/>
      <c r="S11" s="4"/>
      <c r="T11" s="4"/>
      <c r="U11" s="4"/>
      <c r="V11" s="4"/>
      <c r="W11" s="4"/>
    </row>
    <row r="12" spans="1:23">
      <c r="G12" s="3"/>
      <c r="Q12" s="3"/>
      <c r="R12" s="3"/>
      <c r="S12" s="3"/>
    </row>
    <row r="13" spans="1:23">
      <c r="C13" s="33"/>
    </row>
    <row r="15" spans="1:23">
      <c r="S15" s="3"/>
    </row>
  </sheetData>
  <mergeCells count="2">
    <mergeCell ref="A11:B11"/>
    <mergeCell ref="A1:H1"/>
  </mergeCells>
  <phoneticPr fontId="2" type="noConversion"/>
  <pageMargins left="0.34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6</vt:i4>
      </vt:variant>
    </vt:vector>
  </HeadingPairs>
  <TitlesOfParts>
    <vt:vector size="6" baseType="lpstr">
      <vt:lpstr>시행문</vt:lpstr>
      <vt:lpstr>사용내역</vt:lpstr>
      <vt:lpstr>배정및 추천내역</vt:lpstr>
      <vt:lpstr>원재료 매입내역</vt:lpstr>
      <vt:lpstr>월별 원재료 사용현황</vt:lpstr>
      <vt:lpstr>품목별 제품 판매집계표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2016-07-15T00:21:30Z</cp:lastPrinted>
  <dcterms:created xsi:type="dcterms:W3CDTF">2015-03-18T02:57:06Z</dcterms:created>
  <dcterms:modified xsi:type="dcterms:W3CDTF">2016-07-18T09:09:07Z</dcterms:modified>
</cp:coreProperties>
</file>